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PINDAHAN\Lokal D\PERDES MULO\PERDES 2020\PERTANGGUNGJAWABAN 2019\"/>
    </mc:Choice>
  </mc:AlternateContent>
  <xr:revisionPtr revIDLastSave="0" documentId="13_ncr:1_{01765275-2ED3-41A6-B20A-BF2C4D620FEF}" xr6:coauthVersionLast="45" xr6:coauthVersionMax="45" xr10:uidLastSave="{00000000-0000-0000-0000-000000000000}"/>
  <bookViews>
    <workbookView xWindow="-120" yWindow="-120" windowWidth="20730" windowHeight="11160" activeTab="2" xr2:uid="{00000000-000D-0000-FFFF-FFFF00000000}"/>
  </bookViews>
  <sheets>
    <sheet name="Realisasi" sheetId="1" r:id="rId1"/>
    <sheet name="CALK" sheetId="8" r:id="rId2"/>
    <sheet name="Rincian Aset" sheetId="5" r:id="rId3"/>
    <sheet name="Lampiran II" sheetId="13" r:id="rId4"/>
    <sheet name="Lampiran III" sheetId="4" r:id="rId5"/>
    <sheet name="Sheet1" sheetId="14" r:id="rId6"/>
  </sheets>
  <definedNames>
    <definedName name="_xlnm._FilterDatabase" localSheetId="2" hidden="1">'Rincian Aset'!$F$1:$F$194</definedName>
    <definedName name="_xlnm.Print_Area" localSheetId="3">'Lampiran II'!$A$1:$N$129</definedName>
    <definedName name="_xlnm.Print_Area" localSheetId="4">'Lampiran III'!$A$1:$H$31</definedName>
    <definedName name="_xlnm.Print_Area" localSheetId="0">Realisasi!$A$1:$G$37</definedName>
    <definedName name="_xlnm.Print_Area" localSheetId="2">'Rincian Aset'!$A$24:$K$197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1" l="1"/>
  <c r="F24" i="1"/>
  <c r="F25" i="1"/>
  <c r="F26" i="1"/>
  <c r="F27" i="1"/>
  <c r="F22" i="1"/>
  <c r="F12" i="1"/>
  <c r="F13" i="1"/>
  <c r="F14" i="1"/>
  <c r="F15" i="1"/>
  <c r="F16" i="1"/>
  <c r="F17" i="1"/>
  <c r="F18" i="1"/>
  <c r="F11" i="1"/>
  <c r="H214" i="8"/>
  <c r="H23" i="8" l="1"/>
  <c r="H24" i="8" s="1"/>
  <c r="H175" i="8"/>
  <c r="H176" i="8"/>
  <c r="H177" i="8"/>
  <c r="H174" i="8"/>
  <c r="H167" i="8"/>
  <c r="H168" i="8"/>
  <c r="H169" i="8"/>
  <c r="H170" i="8"/>
  <c r="H171" i="8"/>
  <c r="H166" i="8"/>
  <c r="H160" i="8"/>
  <c r="H161" i="8"/>
  <c r="H162" i="8"/>
  <c r="H163" i="8"/>
  <c r="H159" i="8"/>
  <c r="H153" i="8"/>
  <c r="H147" i="8"/>
  <c r="H148" i="8"/>
  <c r="H149" i="8"/>
  <c r="H150" i="8"/>
  <c r="H146" i="8"/>
  <c r="H143" i="8"/>
  <c r="H142" i="8"/>
  <c r="H141" i="8"/>
  <c r="H140" i="8"/>
  <c r="H139" i="8"/>
  <c r="H138" i="8"/>
  <c r="H137" i="8"/>
  <c r="H132" i="8"/>
  <c r="H133" i="8"/>
  <c r="H134" i="8"/>
  <c r="H124" i="8"/>
  <c r="H111" i="8"/>
  <c r="H105" i="8"/>
  <c r="H106" i="8" s="1"/>
  <c r="H104" i="8"/>
  <c r="H97" i="8"/>
  <c r="H98" i="8"/>
  <c r="H99" i="8" s="1"/>
  <c r="H96" i="8"/>
  <c r="H87" i="8"/>
  <c r="H88" i="8"/>
  <c r="H89" i="8"/>
  <c r="H90" i="8"/>
  <c r="H86" i="8"/>
  <c r="H91" i="8" s="1"/>
  <c r="H31" i="8"/>
  <c r="H32" i="8"/>
  <c r="H33" i="8"/>
  <c r="H30" i="8"/>
  <c r="G22" i="4" l="1"/>
  <c r="K96" i="13" l="1"/>
  <c r="J96" i="13"/>
  <c r="M95" i="13"/>
  <c r="L95" i="13"/>
  <c r="K95" i="13"/>
  <c r="I95" i="13"/>
  <c r="F95" i="13"/>
  <c r="J95" i="13" s="1"/>
  <c r="M91" i="13"/>
  <c r="M90" i="13" s="1"/>
  <c r="J91" i="13"/>
  <c r="L90" i="13"/>
  <c r="K90" i="13"/>
  <c r="I90" i="13"/>
  <c r="J90" i="13" s="1"/>
  <c r="F90" i="13"/>
  <c r="K88" i="13"/>
  <c r="M88" i="13" s="1"/>
  <c r="J88" i="13"/>
  <c r="K87" i="13"/>
  <c r="M87" i="13" s="1"/>
  <c r="J87" i="13"/>
  <c r="M86" i="13"/>
  <c r="J86" i="13"/>
  <c r="M85" i="13"/>
  <c r="J85" i="13"/>
  <c r="K84" i="13"/>
  <c r="M84" i="13" s="1"/>
  <c r="J84" i="13"/>
  <c r="L83" i="13"/>
  <c r="K83" i="13"/>
  <c r="I83" i="13"/>
  <c r="J83" i="13" s="1"/>
  <c r="F83" i="13"/>
  <c r="M82" i="13"/>
  <c r="J82" i="13"/>
  <c r="M81" i="13"/>
  <c r="J81" i="13"/>
  <c r="M80" i="13"/>
  <c r="J80" i="13"/>
  <c r="M79" i="13"/>
  <c r="J79" i="13"/>
  <c r="M78" i="13"/>
  <c r="J78" i="13"/>
  <c r="M77" i="13"/>
  <c r="J77" i="13"/>
  <c r="M76" i="13"/>
  <c r="J76" i="13"/>
  <c r="M75" i="13"/>
  <c r="J75" i="13"/>
  <c r="M74" i="13"/>
  <c r="J74" i="13"/>
  <c r="M73" i="13"/>
  <c r="M72" i="13" s="1"/>
  <c r="J73" i="13"/>
  <c r="L72" i="13"/>
  <c r="K72" i="13"/>
  <c r="I72" i="13"/>
  <c r="J72" i="13" s="1"/>
  <c r="F72" i="13"/>
  <c r="M71" i="13"/>
  <c r="J71" i="13"/>
  <c r="M70" i="13"/>
  <c r="J70" i="13"/>
  <c r="M69" i="13"/>
  <c r="J69" i="13"/>
  <c r="M68" i="13"/>
  <c r="J68" i="13"/>
  <c r="M67" i="13"/>
  <c r="J67" i="13"/>
  <c r="M66" i="13"/>
  <c r="J66" i="13"/>
  <c r="M65" i="13"/>
  <c r="J65" i="13"/>
  <c r="M64" i="13"/>
  <c r="J64" i="13"/>
  <c r="M63" i="13"/>
  <c r="J63" i="13"/>
  <c r="M62" i="13"/>
  <c r="J62" i="13"/>
  <c r="M61" i="13"/>
  <c r="J61" i="13"/>
  <c r="K60" i="13"/>
  <c r="M60" i="13" s="1"/>
  <c r="J60" i="13"/>
  <c r="M59" i="13"/>
  <c r="K59" i="13"/>
  <c r="J59" i="13"/>
  <c r="K58" i="13"/>
  <c r="M58" i="13" s="1"/>
  <c r="M57" i="13"/>
  <c r="J57" i="13"/>
  <c r="K56" i="13"/>
  <c r="M56" i="13" s="1"/>
  <c r="J56" i="13"/>
  <c r="L55" i="13"/>
  <c r="I55" i="13"/>
  <c r="F55" i="13"/>
  <c r="J55" i="13" s="1"/>
  <c r="M54" i="13"/>
  <c r="M53" i="13"/>
  <c r="J53" i="13"/>
  <c r="M52" i="13"/>
  <c r="J52" i="13"/>
  <c r="M51" i="13"/>
  <c r="J51" i="13"/>
  <c r="M50" i="13"/>
  <c r="J50" i="13"/>
  <c r="M49" i="13"/>
  <c r="J49" i="13"/>
  <c r="M48" i="13"/>
  <c r="L48" i="13"/>
  <c r="J48" i="13"/>
  <c r="M47" i="13"/>
  <c r="J47" i="13"/>
  <c r="M46" i="13"/>
  <c r="J46" i="13"/>
  <c r="M45" i="13"/>
  <c r="J45" i="13"/>
  <c r="L44" i="13"/>
  <c r="M44" i="13" s="1"/>
  <c r="J44" i="13"/>
  <c r="M43" i="13"/>
  <c r="J43" i="13"/>
  <c r="M42" i="13"/>
  <c r="J42" i="13"/>
  <c r="M41" i="13"/>
  <c r="J41" i="13"/>
  <c r="M40" i="13"/>
  <c r="J40" i="13"/>
  <c r="M39" i="13"/>
  <c r="J39" i="13"/>
  <c r="M38" i="13"/>
  <c r="J38" i="13"/>
  <c r="M37" i="13"/>
  <c r="J37" i="13"/>
  <c r="M36" i="13"/>
  <c r="J36" i="13"/>
  <c r="M35" i="13"/>
  <c r="J35" i="13"/>
  <c r="M34" i="13"/>
  <c r="J34" i="13"/>
  <c r="M33" i="13"/>
  <c r="J33" i="13"/>
  <c r="M32" i="13"/>
  <c r="J32" i="13"/>
  <c r="M31" i="13"/>
  <c r="J31" i="13"/>
  <c r="M30" i="13"/>
  <c r="J30" i="13"/>
  <c r="L29" i="13"/>
  <c r="L22" i="13" s="1"/>
  <c r="L93" i="13" s="1"/>
  <c r="L98" i="13" s="1"/>
  <c r="J29" i="13"/>
  <c r="G29" i="13"/>
  <c r="M28" i="13"/>
  <c r="J28" i="13"/>
  <c r="M27" i="13"/>
  <c r="J27" i="13"/>
  <c r="M26" i="13"/>
  <c r="J26" i="13"/>
  <c r="M25" i="13"/>
  <c r="J25" i="13"/>
  <c r="G25" i="13"/>
  <c r="M24" i="13"/>
  <c r="J24" i="13"/>
  <c r="G24" i="13"/>
  <c r="M23" i="13"/>
  <c r="J23" i="13"/>
  <c r="K22" i="13"/>
  <c r="I22" i="13"/>
  <c r="F22" i="13"/>
  <c r="F93" i="13" s="1"/>
  <c r="F98" i="13" s="1"/>
  <c r="E34" i="1"/>
  <c r="D34" i="1"/>
  <c r="F33" i="1"/>
  <c r="F32" i="1"/>
  <c r="F34" i="1" s="1"/>
  <c r="E28" i="1"/>
  <c r="D28" i="1"/>
  <c r="F28" i="1"/>
  <c r="E19" i="1"/>
  <c r="E29" i="1" s="1"/>
  <c r="E35" i="1" s="1"/>
  <c r="D19" i="1"/>
  <c r="F19" i="1"/>
  <c r="J22" i="13" l="1"/>
  <c r="M29" i="13"/>
  <c r="M22" i="13" s="1"/>
  <c r="M83" i="13"/>
  <c r="D29" i="1"/>
  <c r="D35" i="1" s="1"/>
  <c r="F29" i="1"/>
  <c r="F35" i="1" s="1"/>
  <c r="M55" i="13"/>
  <c r="I93" i="13"/>
  <c r="K55" i="13"/>
  <c r="K93" i="13" s="1"/>
  <c r="K98" i="13" s="1"/>
  <c r="M93" i="13" l="1"/>
  <c r="M98" i="13" s="1"/>
  <c r="O55" i="13"/>
  <c r="I98" i="13"/>
  <c r="J98" i="13" s="1"/>
  <c r="O93" i="13"/>
  <c r="J93" i="13"/>
  <c r="H11" i="14" l="1"/>
  <c r="G91" i="8" l="1"/>
  <c r="F91" i="8"/>
  <c r="H180" i="5" l="1"/>
  <c r="F208" i="8" l="1"/>
  <c r="G208" i="8"/>
  <c r="G151" i="8"/>
  <c r="F151" i="8"/>
  <c r="G131" i="8"/>
  <c r="H131" i="8" s="1"/>
  <c r="F34" i="8"/>
  <c r="H10" i="5" l="1"/>
  <c r="H161" i="5" l="1"/>
  <c r="H157" i="5"/>
  <c r="H155" i="5" l="1"/>
  <c r="H146" i="5"/>
  <c r="H150" i="5"/>
  <c r="H140" i="5"/>
  <c r="H154" i="5" s="1"/>
  <c r="E18" i="14"/>
  <c r="E16" i="14"/>
  <c r="H22" i="14"/>
  <c r="H24" i="14" s="1"/>
  <c r="E20" i="14"/>
  <c r="E23" i="14" s="1"/>
  <c r="E11" i="14"/>
  <c r="E13" i="14" s="1"/>
  <c r="H192" i="5" l="1"/>
  <c r="G220" i="8" l="1"/>
  <c r="F220" i="8"/>
  <c r="H219" i="8"/>
  <c r="H220" i="8" s="1"/>
  <c r="H206" i="8"/>
  <c r="H205" i="8"/>
  <c r="H204" i="8"/>
  <c r="G198" i="8"/>
  <c r="F198" i="8"/>
  <c r="G197" i="8"/>
  <c r="H197" i="8" s="1"/>
  <c r="H198" i="8" s="1"/>
  <c r="F195" i="8"/>
  <c r="G194" i="8"/>
  <c r="G195" i="8" s="1"/>
  <c r="F192" i="8"/>
  <c r="G191" i="8"/>
  <c r="H191" i="8" s="1"/>
  <c r="H190" i="8"/>
  <c r="G190" i="8"/>
  <c r="G192" i="8" s="1"/>
  <c r="G185" i="8"/>
  <c r="F185" i="8"/>
  <c r="H184" i="8"/>
  <c r="H183" i="8"/>
  <c r="H182" i="8"/>
  <c r="H181" i="8"/>
  <c r="H180" i="8"/>
  <c r="G178" i="8"/>
  <c r="F178" i="8"/>
  <c r="H178" i="8"/>
  <c r="G172" i="8"/>
  <c r="F172" i="8"/>
  <c r="G164" i="8"/>
  <c r="F164" i="8"/>
  <c r="H164" i="8"/>
  <c r="H154" i="8"/>
  <c r="G154" i="8"/>
  <c r="F154" i="8"/>
  <c r="G144" i="8"/>
  <c r="F144" i="8"/>
  <c r="G135" i="8"/>
  <c r="F135" i="8"/>
  <c r="G125" i="8"/>
  <c r="F125" i="8"/>
  <c r="H125" i="8"/>
  <c r="G119" i="8"/>
  <c r="F119" i="8"/>
  <c r="H118" i="8"/>
  <c r="H119" i="8" s="1"/>
  <c r="H112" i="8"/>
  <c r="F113" i="8"/>
  <c r="F106" i="8"/>
  <c r="G106" i="8"/>
  <c r="G99" i="8"/>
  <c r="F99" i="8"/>
  <c r="G82" i="8"/>
  <c r="F82" i="8"/>
  <c r="H81" i="8"/>
  <c r="H82" i="8" s="1"/>
  <c r="G77" i="8"/>
  <c r="F77" i="8"/>
  <c r="H76" i="8"/>
  <c r="H77" i="8" s="1"/>
  <c r="F71" i="8"/>
  <c r="G70" i="8"/>
  <c r="H70" i="8" s="1"/>
  <c r="G69" i="8"/>
  <c r="H69" i="8" s="1"/>
  <c r="G68" i="8"/>
  <c r="H68" i="8" s="1"/>
  <c r="G67" i="8"/>
  <c r="H67" i="8" s="1"/>
  <c r="G66" i="8"/>
  <c r="H66" i="8" s="1"/>
  <c r="G65" i="8"/>
  <c r="H65" i="8" s="1"/>
  <c r="G64" i="8"/>
  <c r="H64" i="8" s="1"/>
  <c r="G63" i="8"/>
  <c r="H63" i="8" s="1"/>
  <c r="G62" i="8"/>
  <c r="H62" i="8" s="1"/>
  <c r="G61" i="8"/>
  <c r="H61" i="8" s="1"/>
  <c r="G60" i="8"/>
  <c r="G59" i="8"/>
  <c r="H59" i="8" s="1"/>
  <c r="F54" i="8"/>
  <c r="G53" i="8"/>
  <c r="G54" i="8" s="1"/>
  <c r="G48" i="8"/>
  <c r="G47" i="8"/>
  <c r="H47" i="8" s="1"/>
  <c r="F42" i="8"/>
  <c r="G41" i="8"/>
  <c r="H41" i="8" s="1"/>
  <c r="G40" i="8"/>
  <c r="G39" i="8"/>
  <c r="H39" i="8" s="1"/>
  <c r="G34" i="8"/>
  <c r="H34" i="8" s="1"/>
  <c r="H192" i="8" l="1"/>
  <c r="H208" i="8"/>
  <c r="H185" i="8"/>
  <c r="H172" i="8"/>
  <c r="H151" i="8"/>
  <c r="H144" i="8"/>
  <c r="H135" i="8"/>
  <c r="H113" i="8"/>
  <c r="G71" i="8"/>
  <c r="G49" i="8"/>
  <c r="G42" i="8"/>
  <c r="H40" i="8"/>
  <c r="H42" i="8" s="1"/>
  <c r="H60" i="8"/>
  <c r="H71" i="8" s="1"/>
  <c r="H48" i="8"/>
  <c r="H49" i="8" s="1"/>
  <c r="F49" i="8"/>
  <c r="H53" i="8"/>
  <c r="H54" i="8" s="1"/>
  <c r="H194" i="8"/>
  <c r="H195" i="8" s="1"/>
  <c r="G113" i="8"/>
</calcChain>
</file>

<file path=xl/sharedStrings.xml><?xml version="1.0" encoding="utf-8"?>
<sst xmlns="http://schemas.openxmlformats.org/spreadsheetml/2006/main" count="1429" uniqueCount="728">
  <si>
    <t xml:space="preserve">LAPORAN REALISASI APB DESA </t>
  </si>
  <si>
    <t>KABUPATEN GUNUNGKIDUL</t>
  </si>
  <si>
    <t>PENDAPATAN</t>
  </si>
  <si>
    <t>JUMLAH PENDAPATAN</t>
  </si>
  <si>
    <t>BELANJA</t>
  </si>
  <si>
    <t>PEMBIAYAAN</t>
  </si>
  <si>
    <t>SELISIH PEMBIAYAAN</t>
  </si>
  <si>
    <t>SILPA TAHUN BERJALAN</t>
  </si>
  <si>
    <t>Ref</t>
  </si>
  <si>
    <t>Anggaran</t>
  </si>
  <si>
    <t>Realisasi</t>
  </si>
  <si>
    <t>(Lebih)/kurang</t>
  </si>
  <si>
    <t>KECAMATAN WONOSARI</t>
  </si>
  <si>
    <t>JUMLAH BELANJA</t>
  </si>
  <si>
    <t>SURPLUS/(DEFISIT)</t>
  </si>
  <si>
    <t xml:space="preserve">        Bantuan Keuangan Kabupaten</t>
  </si>
  <si>
    <t xml:space="preserve">        Alokasi Dana Desa</t>
  </si>
  <si>
    <t xml:space="preserve">        Bagian dari hasil pajak dan Retribusi Daerah</t>
  </si>
  <si>
    <t xml:space="preserve">        Dana Desa</t>
  </si>
  <si>
    <t xml:space="preserve">   Pendapatan Asli Desa</t>
  </si>
  <si>
    <t xml:space="preserve">   Pendapatan Transfer</t>
  </si>
  <si>
    <t xml:space="preserve">   Pendapatan Lain </t>
  </si>
  <si>
    <t xml:space="preserve">   Penerimaan Pembiayaan</t>
  </si>
  <si>
    <t xml:space="preserve">   Pengeluaran Pembiayaan</t>
  </si>
  <si>
    <t>Informasi Umum</t>
  </si>
  <si>
    <t>Kepala Desa</t>
  </si>
  <si>
    <t>Sekretaris Desa</t>
  </si>
  <si>
    <t>Kaur Keuangan</t>
  </si>
  <si>
    <t>A.</t>
  </si>
  <si>
    <t>B.</t>
  </si>
  <si>
    <t>Dasar Penyajian Laporan Keuangan</t>
  </si>
  <si>
    <t>Laporan Keuangan Desa berupa Laporan Realisasi APBDesa sesuai basis kas dengan dasar harga perolehan. Pendapatan dicatat pada saat kas diterima di Bank atau Kas dan Belanja dicatat pada saat kas dikeluarkan dan telah bersifat definitif.</t>
  </si>
  <si>
    <t>C.</t>
  </si>
  <si>
    <t>Rincian Pos Laporan Keuangan</t>
  </si>
  <si>
    <t>Rekonsiliasi SILPA dan Kas</t>
  </si>
  <si>
    <t>1.</t>
  </si>
  <si>
    <t>2.</t>
  </si>
  <si>
    <t>3.</t>
  </si>
  <si>
    <t>Mutasi Potongan Pajak</t>
  </si>
  <si>
    <t>Saldo Awal Periode Potongan Pajak yg belum disetor ke Kas Negara</t>
  </si>
  <si>
    <t>-</t>
  </si>
  <si>
    <t>Penerimaan Potongan Pajak tahun anggaran berjalan</t>
  </si>
  <si>
    <t>Setoran Pajak ke Kas Negara selama tahun anggaran berjalan</t>
  </si>
  <si>
    <t>Saldo Akhir Periode Potongan Pajak yg belum disetor ke Kas Negara</t>
  </si>
  <si>
    <t>Pendapatan Asli Desa</t>
  </si>
  <si>
    <t>Pendapatan Asli Desa terdiri dari:</t>
  </si>
  <si>
    <t>a.</t>
  </si>
  <si>
    <t>b.</t>
  </si>
  <si>
    <t>c.</t>
  </si>
  <si>
    <t>d.</t>
  </si>
  <si>
    <t>Hasil Usaha</t>
  </si>
  <si>
    <t>Hasil Aset</t>
  </si>
  <si>
    <t>Swadaya, partisipasi, dan Gotong Royong</t>
  </si>
  <si>
    <t>Dana Desa</t>
  </si>
  <si>
    <t>Tahap 1</t>
  </si>
  <si>
    <t>Tahap 2</t>
  </si>
  <si>
    <t>Tahap 3</t>
  </si>
  <si>
    <t>4.</t>
  </si>
  <si>
    <t>Bagian dari hasil pajak dan Retribusi Daerah</t>
  </si>
  <si>
    <t>Penerimaan Desa dari kekurangan bagian hasil pajak dan retribusi daerah tahun sebelumnya adalah :</t>
  </si>
  <si>
    <t>5.</t>
  </si>
  <si>
    <t>Alokasi Dana Desa (ADD)</t>
  </si>
  <si>
    <t>6.</t>
  </si>
  <si>
    <t>7.</t>
  </si>
  <si>
    <t>Pendapatan Lain</t>
  </si>
  <si>
    <t>Pendapatan lain terdiri dari:</t>
  </si>
  <si>
    <t>8.</t>
  </si>
  <si>
    <t>Belanja - Bidang Penyelenggaraan Pemerintahan Desa</t>
  </si>
  <si>
    <t>Belanja Pegawai</t>
  </si>
  <si>
    <t>Belanja Barang dan Jasa</t>
  </si>
  <si>
    <t>Belanja Modal</t>
  </si>
  <si>
    <t>9.</t>
  </si>
  <si>
    <t>Belanja - Bidang Pembinaan Kemasyaratan Desa</t>
  </si>
  <si>
    <t>10.</t>
  </si>
  <si>
    <t>Belanja - Bidang Pemberdayaan Masyarakat Desa</t>
  </si>
  <si>
    <t>Belanja untuk Bidang Perberdayaan Masyarakat Desa terdiri dari:</t>
  </si>
  <si>
    <t>11.</t>
  </si>
  <si>
    <t>12.</t>
  </si>
  <si>
    <t>Belanja Desa dalam klasifikasi ekonomi</t>
  </si>
  <si>
    <t>KODE REKENING</t>
  </si>
  <si>
    <t>Operasional Pemerintah Desa</t>
  </si>
  <si>
    <t>Operasional PKK</t>
  </si>
  <si>
    <t>Bidang Pelaksanaan Pembangunan Desa</t>
  </si>
  <si>
    <t>Bidang Pembinaan Kemasyarakatan</t>
  </si>
  <si>
    <t>Bidang Pemberdayaan Masyarakat</t>
  </si>
  <si>
    <t>TENTANG</t>
  </si>
  <si>
    <t>2</t>
  </si>
  <si>
    <t>3</t>
  </si>
  <si>
    <t>NAMA OUTPUT</t>
  </si>
  <si>
    <t>RENCANA</t>
  </si>
  <si>
    <t>REALISASI</t>
  </si>
  <si>
    <t>SUMBER DANA</t>
  </si>
  <si>
    <t>DESA</t>
  </si>
  <si>
    <t>KECAMATAN</t>
  </si>
  <si>
    <t>KABUPATEN</t>
  </si>
  <si>
    <t>PROVINSI</t>
  </si>
  <si>
    <t>: WONOSARI</t>
  </si>
  <si>
    <t>: GUNUNGKIDUL</t>
  </si>
  <si>
    <t>JUMLAH</t>
  </si>
  <si>
    <t>Paket</t>
  </si>
  <si>
    <t>LAPORAN REALISASI KEGIATAN</t>
  </si>
  <si>
    <t>PERIODE 01 JANUARI - 31 DESEMBER</t>
  </si>
  <si>
    <t>LAPORAN PERTANGGUNGJAWABAN</t>
  </si>
  <si>
    <t>REALISASI ANGGARAN PENDAPATAN DAN BELANJA DESA</t>
  </si>
  <si>
    <t>Unit</t>
  </si>
  <si>
    <t>Lain-Lain Pendapatan Asli Desa Yang Sah</t>
  </si>
  <si>
    <t>Tahap 4</t>
  </si>
  <si>
    <t>Tahap 5</t>
  </si>
  <si>
    <t>Tahap 6</t>
  </si>
  <si>
    <t>Tahap 7</t>
  </si>
  <si>
    <t>Tahap 8</t>
  </si>
  <si>
    <t>Tahap 9</t>
  </si>
  <si>
    <t>Tahap 10</t>
  </si>
  <si>
    <t>Tahap 11</t>
  </si>
  <si>
    <t>Tahap 12</t>
  </si>
  <si>
    <t>Belanja - Bidang Pelaksanaan Pembangunan Desa</t>
  </si>
  <si>
    <t>Belanja untuk Bidang Pelaksanaan Pembangunan Desa terdiri dari:</t>
  </si>
  <si>
    <t>Belanja Perjalanan Dinas</t>
  </si>
  <si>
    <t>Jumlah belanja dalam klasifikasi ekonomi adalah sebagai berikut</t>
  </si>
  <si>
    <t>Belanja untuk Bidang Pembinaan Kemasyarakatan Desa terdiri dari:</t>
  </si>
  <si>
    <t>Belanja untuk Bidang Penyelenggaraan Pemerintahan Desa terdiri dari:</t>
  </si>
  <si>
    <t>Penerimaan Desa yang berasal dari Alokasi Dana Desa (ADD) adalah sebagai beikut:</t>
  </si>
  <si>
    <t>Penerimaan Desa yang berasal dari Bagian dari hasil pajak dan Retribusi Daerah adalah :</t>
  </si>
  <si>
    <t>13.</t>
  </si>
  <si>
    <t>Belanja Desa dalam klasifikasi Sub Bidang (Fungsi)</t>
  </si>
  <si>
    <t>Bidang Penyelenggaraan Pemerintahan Desa</t>
  </si>
  <si>
    <t>14.</t>
  </si>
  <si>
    <t>Pembiayaan</t>
  </si>
  <si>
    <t>Penerimaan Pembiayaan</t>
  </si>
  <si>
    <t>Pengeluaran Pembiayaan</t>
  </si>
  <si>
    <t>Penerimaan Pembiayaan terdiri dari :</t>
  </si>
  <si>
    <t>SILPA tahun anggaran sebelumya</t>
  </si>
  <si>
    <t>Pengeluaran Pembiayaan terdiri dari :</t>
  </si>
  <si>
    <t>Penyertaan Modal Desa</t>
  </si>
  <si>
    <t>Perolehan aset desa adalah sebagai berikut :</t>
  </si>
  <si>
    <t>Penambahan/     (Pengurangan)</t>
  </si>
  <si>
    <t>16.</t>
  </si>
  <si>
    <t>Penyertaan Modal Desa pada BUMDEs adalah sebagai berikut :</t>
  </si>
  <si>
    <t>C2</t>
  </si>
  <si>
    <t>C3</t>
  </si>
  <si>
    <t>C4</t>
  </si>
  <si>
    <t>C5</t>
  </si>
  <si>
    <t>C6</t>
  </si>
  <si>
    <t>Tanah</t>
  </si>
  <si>
    <t>Peralatan dan Mesin</t>
  </si>
  <si>
    <t>Gedung dan Bangunan</t>
  </si>
  <si>
    <t>Jalan Jaringan dan Instalasi</t>
  </si>
  <si>
    <t xml:space="preserve">LAMPIRAN III </t>
  </si>
  <si>
    <t>Desa</t>
  </si>
  <si>
    <t>Kecamatan</t>
  </si>
  <si>
    <t>Kabupaten</t>
  </si>
  <si>
    <t>Provinsi</t>
  </si>
  <si>
    <t>No.</t>
  </si>
  <si>
    <t>Program</t>
  </si>
  <si>
    <t>Kegiatan</t>
  </si>
  <si>
    <t>Jenis</t>
  </si>
  <si>
    <t>Lokasi</t>
  </si>
  <si>
    <t>Volume</t>
  </si>
  <si>
    <t>Satuan</t>
  </si>
  <si>
    <t>Jumlah</t>
  </si>
  <si>
    <t>Sumber Dana</t>
  </si>
  <si>
    <t>PROGRAM SEKTORAL, PROGRAM DAERAH, DAN PROGRAM LAINNYA YANG MASUK KE DESA</t>
  </si>
  <si>
    <t>: Wonosari</t>
  </si>
  <si>
    <t>: Gunungkidul</t>
  </si>
  <si>
    <t>: Daerah Istimewa Yogyakarta</t>
  </si>
  <si>
    <t>Bantuan Pangan Non Tunai</t>
  </si>
  <si>
    <t>Non Fisik</t>
  </si>
  <si>
    <t>Kemensos</t>
  </si>
  <si>
    <t>PKH</t>
  </si>
  <si>
    <t>Fisik</t>
  </si>
  <si>
    <t>Total</t>
  </si>
  <si>
    <t>Orang</t>
  </si>
  <si>
    <t>I</t>
  </si>
  <si>
    <t>II</t>
  </si>
  <si>
    <t>III</t>
  </si>
  <si>
    <t>IV</t>
  </si>
  <si>
    <t>Jalan, Jaringan, dan Instalasi</t>
  </si>
  <si>
    <t>*) Diisi dengan Baik (B), Rusak Ringan (RR), dan Rusak Berat (RB)</t>
  </si>
  <si>
    <t>Klas Aset dan Nama/Identitas Aset Tetap</t>
  </si>
  <si>
    <t>Bukti Kepemilikan</t>
  </si>
  <si>
    <t>Kode Aset Tetap</t>
  </si>
  <si>
    <t>Tahun</t>
  </si>
  <si>
    <t>Nilai Perolehan</t>
  </si>
  <si>
    <t>Kondisi</t>
  </si>
  <si>
    <t>Nomor</t>
  </si>
  <si>
    <t>Tanggal Perolehan</t>
  </si>
  <si>
    <t>1.3.2.08.03</t>
  </si>
  <si>
    <t>1.3.2.06.01</t>
  </si>
  <si>
    <t>B</t>
  </si>
  <si>
    <t>SPM</t>
  </si>
  <si>
    <t>Suku Cadang Kirana</t>
  </si>
  <si>
    <t>1.3.2.06.05</t>
  </si>
  <si>
    <t>1.3.2.07.05</t>
  </si>
  <si>
    <t>1.3.2.07.04</t>
  </si>
  <si>
    <t>1.3.2.07.01</t>
  </si>
  <si>
    <t>1.3.2.09.05</t>
  </si>
  <si>
    <t>1.3.2.09.06</t>
  </si>
  <si>
    <t>1.3.2.09.08</t>
  </si>
  <si>
    <t>Gedung Balai Desa</t>
  </si>
  <si>
    <t>Kantor Desa I</t>
  </si>
  <si>
    <t>Kantor Lembaga</t>
  </si>
  <si>
    <t>1.3.3.01.01</t>
  </si>
  <si>
    <t>1.3.3.07.02</t>
  </si>
  <si>
    <t>1.3.3.07.04</t>
  </si>
  <si>
    <t>1.3.3.07.11</t>
  </si>
  <si>
    <t>15.</t>
  </si>
  <si>
    <t>17.</t>
  </si>
  <si>
    <t>Jalan Desa</t>
  </si>
  <si>
    <t>Jalan Permukiman</t>
  </si>
  <si>
    <t>Jaringan Air</t>
  </si>
  <si>
    <t>1.3.4.01.05</t>
  </si>
  <si>
    <t>TAHUN ANGGARAN 2019</t>
  </si>
  <si>
    <t>KK</t>
  </si>
  <si>
    <t>SILPA Tahun Anggaran 2019</t>
  </si>
  <si>
    <t>Saldo Kas per 31 Desember 2019</t>
  </si>
  <si>
    <t>Bunga Bank</t>
  </si>
  <si>
    <t>U R A I A N</t>
  </si>
  <si>
    <t xml:space="preserve"> OUTPUT</t>
  </si>
  <si>
    <t>Dana Desa (Rp)</t>
  </si>
  <si>
    <t>ADD (Rp)</t>
  </si>
  <si>
    <t>Lain - Lain</t>
  </si>
  <si>
    <t xml:space="preserve">Bentuk Lain </t>
  </si>
  <si>
    <t>Anggaran (Rp)</t>
  </si>
  <si>
    <t>Capaian (%)</t>
  </si>
  <si>
    <t>BELANJA DESA</t>
  </si>
  <si>
    <t>2.1</t>
  </si>
  <si>
    <t>1.1.01</t>
  </si>
  <si>
    <t xml:space="preserve">Penyediaan Penghasilan Tetap dan Tunjangan Kepala Desa </t>
  </si>
  <si>
    <t>Terbayarnya Siltap dan Tunjangan Kepala Desa</t>
  </si>
  <si>
    <t>ob</t>
  </si>
  <si>
    <t>1.1.02</t>
  </si>
  <si>
    <t xml:space="preserve">Penyediaan Penghasilan Tetap dan Tunjangan Perangkat Desa </t>
  </si>
  <si>
    <t>Terbayarnya Siltap dan Tunjangan Perangkat Desa</t>
  </si>
  <si>
    <t>1.1.03</t>
  </si>
  <si>
    <t xml:space="preserve">Penyediaan Jaminan Sosial bagi Kepala Desa dan Perangkat Desa </t>
  </si>
  <si>
    <t>Jaminan Kesehatan Kepala Desa dan Perangkat Desa</t>
  </si>
  <si>
    <t>1.1.04</t>
  </si>
  <si>
    <t xml:space="preserve">Penyediaan Operasional Pemerintah Desa (ATK, Honor PKPKD dan PPKD dll) </t>
  </si>
  <si>
    <t>1.1.05</t>
  </si>
  <si>
    <t xml:space="preserve">Penyediaan Tunjangan BPD </t>
  </si>
  <si>
    <t>Tunjangan BPD</t>
  </si>
  <si>
    <t>1.1.06</t>
  </si>
  <si>
    <t xml:space="preserve">Penyediaan Operasional BPD (rapat, ATK, Makan Minum, Pakaian Seraga m, Listrik dll) </t>
  </si>
  <si>
    <t>Operasional BPD</t>
  </si>
  <si>
    <t>1.1.07</t>
  </si>
  <si>
    <t xml:space="preserve">Penyediaan Insentif/Operasional RT/RW </t>
  </si>
  <si>
    <t>Operasional RT/RW</t>
  </si>
  <si>
    <t>1.2.01</t>
  </si>
  <si>
    <t>1.2.03</t>
  </si>
  <si>
    <t xml:space="preserve">Pembangunan/Rehabilitasi/Peningkatan Gedung/Prasarana Kantor Desa ** ) </t>
  </si>
  <si>
    <t>1.2.90</t>
  </si>
  <si>
    <t xml:space="preserve">Pengadaan peralatan kerja </t>
  </si>
  <si>
    <t>1.2.94</t>
  </si>
  <si>
    <t xml:space="preserve">Rehabilitasi/pemeliharaan kendaraan dinas/operasional </t>
  </si>
  <si>
    <t>Pemeliharaan Kendaraan Dinas</t>
  </si>
  <si>
    <t>1.2.95</t>
  </si>
  <si>
    <t xml:space="preserve">Penyediaan jasa perbaikan/servis peralatan kerja </t>
  </si>
  <si>
    <t>Peralatan Kerja dalam Kondisi Siap</t>
  </si>
  <si>
    <t>1.3.02</t>
  </si>
  <si>
    <t>1.3.90</t>
  </si>
  <si>
    <t>1.4.01</t>
  </si>
  <si>
    <t>1.4.03</t>
  </si>
  <si>
    <t>1.4.04</t>
  </si>
  <si>
    <t xml:space="preserve">Penyusunan Dokumen Keuangan Desa (APBDes, APBDes Perubahan, LP J dll) </t>
  </si>
  <si>
    <t>1.4.05</t>
  </si>
  <si>
    <t xml:space="preserve">Pengelolaan Administrasi/ Inventarisasi/Penilaian Aset Desa </t>
  </si>
  <si>
    <t>1.4.06</t>
  </si>
  <si>
    <t xml:space="preserve">Penyusunan Kebijakan Desa (Perdes/Perkades selain Perencanaan/Keuan gan) </t>
  </si>
  <si>
    <t>1.4.07</t>
  </si>
  <si>
    <t xml:space="preserve">Penyusunan Laporan Kepala Desa, LPPDesa dan Informasi Kepada Masy arakat </t>
  </si>
  <si>
    <t>1.4.08</t>
  </si>
  <si>
    <t xml:space="preserve">Pengembangan Sistem Informasi Desa </t>
  </si>
  <si>
    <t>1.4.10</t>
  </si>
  <si>
    <t xml:space="preserve">Dukungan &amp; Sosialisasi Pelaksanaan Pilkades, Pemilihan Ka. Kewilayahan &amp; BPD </t>
  </si>
  <si>
    <t>1.4.91</t>
  </si>
  <si>
    <t xml:space="preserve">Pengisian perangkat desa </t>
  </si>
  <si>
    <t>Terisinya Perangkat Desa</t>
  </si>
  <si>
    <t>1.4.95</t>
  </si>
  <si>
    <t>2.2</t>
  </si>
  <si>
    <t>2.1.01</t>
  </si>
  <si>
    <t xml:space="preserve">Penyelenggaran PAUD/TK/TPA/TKA/TPQ/Madrasah NonFormal Milik Des a (Honor, Pakaian dll) </t>
  </si>
  <si>
    <t>2.1.08</t>
  </si>
  <si>
    <t xml:space="preserve">Pengelolaan Perpustakaan Milik Desa (Pengadaan Buku, Honor, Taman B aca) </t>
  </si>
  <si>
    <t>2.2.02</t>
  </si>
  <si>
    <t xml:space="preserve">Penyelenggaraan Posyandu (Mkn Tambahan, Kls Bumil, Lamsia, Insentif) </t>
  </si>
  <si>
    <t>2.2.04</t>
  </si>
  <si>
    <t xml:space="preserve">Penyelenggaraan Desa Siaga Kesehatan </t>
  </si>
  <si>
    <t>Penyelenggaraan Desa Siaga</t>
  </si>
  <si>
    <t>2.2.90</t>
  </si>
  <si>
    <t xml:space="preserve">Penyelenggaraan Pos Pembinaan Terpadu (Posbindu) </t>
  </si>
  <si>
    <t>Terselenggaranya Posbindu</t>
  </si>
  <si>
    <t>2.2.98</t>
  </si>
  <si>
    <t xml:space="preserve">Insentif kader kesehatan/KB </t>
  </si>
  <si>
    <t>2.3.11</t>
  </si>
  <si>
    <t>2.3.15</t>
  </si>
  <si>
    <t>2.4.01</t>
  </si>
  <si>
    <t>3.2.03</t>
  </si>
  <si>
    <t>3.3.93</t>
  </si>
  <si>
    <t>3.4.92</t>
  </si>
  <si>
    <t>3.4.93</t>
  </si>
  <si>
    <t>3.4.94</t>
  </si>
  <si>
    <t>3.4.95</t>
  </si>
  <si>
    <t>3.4.96</t>
  </si>
  <si>
    <t>2.4</t>
  </si>
  <si>
    <t>4.3.02</t>
  </si>
  <si>
    <t>4.3.03</t>
  </si>
  <si>
    <t>2.5</t>
  </si>
  <si>
    <t>Bidang Penanggulangan Bencana, Darurat dan Mendesak Desa</t>
  </si>
  <si>
    <t>6.2.01</t>
  </si>
  <si>
    <t>: DAERAH ISTIMEWA YOGYAKARTA</t>
  </si>
  <si>
    <t>Dana Desa merupakan penerimaan desa yang diperoleh dari APBN. Jumlah penerimaan Dana Desa selama tahun anggaran 2019 adalah sebagai berikut:</t>
  </si>
  <si>
    <t>Jumlah netto pembiayaan tahun anggaran 2019 adalah sebagai berikut :</t>
  </si>
  <si>
    <t>1.4.92</t>
  </si>
  <si>
    <t>Penghargaan Purna Tugas bagi Aparatur Pemerintahan Desa</t>
  </si>
  <si>
    <t>Belanja - Penanggulangan Bencana, Darurat dan Mendesak Desa</t>
  </si>
  <si>
    <t>Belanja untuk Penanggulangan Bencana, Darurat dan Mendesak Desa terdiri dari:</t>
  </si>
  <si>
    <t>KECAMATAN WONOSAR, KABUPATEN GUNUNGKIDUL</t>
  </si>
  <si>
    <t>RINCIAN ASET TETAP DESA</t>
  </si>
  <si>
    <t>PER 31 DESEMBER 2019</t>
  </si>
  <si>
    <t>CATATAN ATAS LAPORAN KEUANGAN</t>
  </si>
  <si>
    <t>KECAMATAN WONOSARI, KABUPATEN GUNUNGKIDUL</t>
  </si>
  <si>
    <t>Ket.</t>
  </si>
  <si>
    <t>Total Nilai Aset Tetap per 31 Desember 2019</t>
  </si>
  <si>
    <t>Talud/bronjong jalan</t>
  </si>
  <si>
    <t>Belanja Tidak Terduga</t>
  </si>
  <si>
    <t>Penghasilan Tetap dan Tunjangan Kepala Desa</t>
  </si>
  <si>
    <t>Penghasilan Tetap dan Tunjangan Perangkat Desa</t>
  </si>
  <si>
    <t>Jaminan Sosial Kepala Desa dan Perangkat Desa</t>
  </si>
  <si>
    <t>Belanja Barang Perlengkapan</t>
  </si>
  <si>
    <t>Belanja Jasa Honorarium</t>
  </si>
  <si>
    <t>Belanja Jasa Sewa</t>
  </si>
  <si>
    <t>Belanja Operasional Perkantoran</t>
  </si>
  <si>
    <t>Belanja Pemeliharaan</t>
  </si>
  <si>
    <t>Belanja Barang dan Jasa yang Diserahkan kepada Masyarakat</t>
  </si>
  <si>
    <t>Belanja Modal Gedung, Bangunan dan Taman</t>
  </si>
  <si>
    <t>Belanja Modal Jalan/Prasarana Jalan</t>
  </si>
  <si>
    <t>Belanja Modal Lainnya</t>
  </si>
  <si>
    <t>Sub Bidang Belanja Siltap, Tunjangan dan Operasional Pemerintahan Desa</t>
  </si>
  <si>
    <t>Sub Bidang Penyelenggaraan Tata Praja Pemerintahan, Perencanaan, Keuangan dan Pelaporan</t>
  </si>
  <si>
    <t>Sub Bidang Pertanahan</t>
  </si>
  <si>
    <t>Sub Bidang Pendidikan</t>
  </si>
  <si>
    <t>Sub Bidang Kesehatan</t>
  </si>
  <si>
    <t>Sub Bidang Pekerjaan Umum dan Penataan Ruang</t>
  </si>
  <si>
    <t>Sub Bidang Kawasan Pemukiman</t>
  </si>
  <si>
    <t>Sub Bidang Kehutanan dan Lingkungan Hidup</t>
  </si>
  <si>
    <t>Sub Bidang Ketentraman, Ketertiban Umum, dan Perlindungan Masyarakat</t>
  </si>
  <si>
    <t>Sub Bidang Kebudayaan dan Keagamaan</t>
  </si>
  <si>
    <t>Sub Bidang Kepemudaan dan Olahraga</t>
  </si>
  <si>
    <t>Sub Bidang Kelembagaan Masyarakat</t>
  </si>
  <si>
    <t>Sub Bidang Kelautan dan Perikanan</t>
  </si>
  <si>
    <t>Sub Bidang Peningkatan Kapasitas Aparatur Desa</t>
  </si>
  <si>
    <t>Sub Bidang Pemberdayaan Perempuan, Perlindungan Anak dan Keluarga</t>
  </si>
  <si>
    <t>Sub Bidang Perdagangan dan Perindustrian</t>
  </si>
  <si>
    <t>Sub Bidang Pengelolaan Administrasi Kependudukan, Pencatatan Sipil, Statistik dan Kearsipan</t>
  </si>
  <si>
    <t>Bantuan Keuangan Kabupaten/Kota</t>
  </si>
  <si>
    <t>Bantuan Keuangan dari APBD Kabupaten/Kota</t>
  </si>
  <si>
    <t>Bantuan Keuangan dari APBD Provinsi</t>
  </si>
  <si>
    <t>Penerimaan Desa yang berasal dari Bantuan Keuangan Provinsi adalah :</t>
  </si>
  <si>
    <t>Bantuan Keuangan Provinsi</t>
  </si>
  <si>
    <t>Penerimaan Desa yang berasal dari Bantuan Keuangan Kabupaten/Kota adalah :</t>
  </si>
  <si>
    <t>Aset Desa</t>
  </si>
  <si>
    <t>C8</t>
  </si>
  <si>
    <t xml:space="preserve">        Bantuan Keuangan Provinsi</t>
  </si>
  <si>
    <t>C7</t>
  </si>
  <si>
    <t>C9 dan C15</t>
  </si>
  <si>
    <t>C10 dan C15</t>
  </si>
  <si>
    <t>C11 dan C15</t>
  </si>
  <si>
    <t>C12 dan C15</t>
  </si>
  <si>
    <t>C13 dan C15</t>
  </si>
  <si>
    <t>C16</t>
  </si>
  <si>
    <t>Belanja Modal Pengadaan Peralatan, Mesin dan                                       Alat Berat</t>
  </si>
  <si>
    <t>Sub Bidang Penyediaan Sarana Prasarana                                       Pemerintahan Desa</t>
  </si>
  <si>
    <t>Sub Bidang Perhubungan, Komunikasi dan                 Informatika</t>
  </si>
  <si>
    <t>Sub Bidang Koperasi, Usaha Micro Kecil dan                    Menengah (UMKM)</t>
  </si>
  <si>
    <t>LAMPIRAN II</t>
  </si>
  <si>
    <t>1.3.2.06.02</t>
  </si>
  <si>
    <t>d</t>
  </si>
  <si>
    <t>e</t>
  </si>
  <si>
    <t xml:space="preserve">Kalkulator </t>
  </si>
  <si>
    <t>MEJA 0.5 BIRO</t>
  </si>
  <si>
    <t>ALMARI</t>
  </si>
  <si>
    <t>KURSI SEMI BESI</t>
  </si>
  <si>
    <t>RAK ARSIP</t>
  </si>
  <si>
    <t>KURSI BESAR</t>
  </si>
  <si>
    <t>MEJA KAYU</t>
  </si>
  <si>
    <t>MEJA KACA</t>
  </si>
  <si>
    <t>PAPN PENGUMUNAN</t>
  </si>
  <si>
    <t>ALMARI KACA</t>
  </si>
  <si>
    <t>RAK BSI</t>
  </si>
  <si>
    <t>MEJA PELAYANAN</t>
  </si>
  <si>
    <t>KURSI TUNGGU</t>
  </si>
  <si>
    <t>FILING KABINET</t>
  </si>
  <si>
    <t>FILING KABINET VIP</t>
  </si>
  <si>
    <t>MEJA 1 BIRO</t>
  </si>
  <si>
    <t>ALMARI SURAT</t>
  </si>
  <si>
    <t>MEJA KERJA LBG DESA</t>
  </si>
  <si>
    <t>MEJA BACA PERPUS</t>
  </si>
  <si>
    <t>KURSI PUTAR KPL DESA</t>
  </si>
  <si>
    <t>KURSI TAMU</t>
  </si>
  <si>
    <t>KURSI SOFA TAMU</t>
  </si>
  <si>
    <t>KURSI PUTAR PELAYANAN</t>
  </si>
  <si>
    <t>KURSI LBA DAN PERPUS</t>
  </si>
  <si>
    <t>ALMARI RSIP KADES</t>
  </si>
  <si>
    <t>ALMARI KECIL PERPUS</t>
  </si>
  <si>
    <t>RAK KR</t>
  </si>
  <si>
    <t>KURSI LIPAT</t>
  </si>
  <si>
    <t>KURSI PUTAR</t>
  </si>
  <si>
    <t>KURSI RAPAT</t>
  </si>
  <si>
    <t>1.3.2.06.11</t>
  </si>
  <si>
    <t xml:space="preserve">SEPEDA MOTOR </t>
  </si>
  <si>
    <t>TABUNG GAS</t>
  </si>
  <si>
    <t>KOMPOR GAS</t>
  </si>
  <si>
    <t>TERMOS JUMBO</t>
  </si>
  <si>
    <t>KIPAS ANGIN</t>
  </si>
  <si>
    <t>DISPENSER</t>
  </si>
  <si>
    <t>TENDA</t>
  </si>
  <si>
    <t xml:space="preserve">KRAT GELAS </t>
  </si>
  <si>
    <t xml:space="preserve">JUMBO </t>
  </si>
  <si>
    <t>PIRING</t>
  </si>
  <si>
    <t>KOMPUTER</t>
  </si>
  <si>
    <t>LAPTOP</t>
  </si>
  <si>
    <t>COMPUTER</t>
  </si>
  <si>
    <t>PROYEKTOR</t>
  </si>
  <si>
    <t>KAMERA DIGITAL</t>
  </si>
  <si>
    <t>WERLES</t>
  </si>
  <si>
    <t>SON AMPLY FAIYER</t>
  </si>
  <si>
    <t>TV LCD LG</t>
  </si>
  <si>
    <t xml:space="preserve">drainase </t>
  </si>
  <si>
    <t>1.3.4.01.04</t>
  </si>
  <si>
    <t xml:space="preserve">jalan usaha tani </t>
  </si>
  <si>
    <t>1.3.4.01.01</t>
  </si>
  <si>
    <t xml:space="preserve">Gedug Kntor </t>
  </si>
  <si>
    <t xml:space="preserve">Gedug PAUD </t>
  </si>
  <si>
    <t xml:space="preserve">GEDUNG LAINNYA </t>
  </si>
  <si>
    <t>GAPURO</t>
  </si>
  <si>
    <t xml:space="preserve">KIOS DESA </t>
  </si>
  <si>
    <t xml:space="preserve">PASAR DESA </t>
  </si>
  <si>
    <t xml:space="preserve">BANGUNAN LAINNYA </t>
  </si>
  <si>
    <t xml:space="preserve">GEDUNG  TK ABA </t>
  </si>
  <si>
    <t xml:space="preserve">LAPANGAN OLAHRAGA </t>
  </si>
  <si>
    <t>GEDUNG KANTOR/ TEMPAT KERJA</t>
  </si>
  <si>
    <t>1.3.3.07.03</t>
  </si>
  <si>
    <t>PRINTER</t>
  </si>
  <si>
    <t xml:space="preserve">CPU </t>
  </si>
  <si>
    <t xml:space="preserve">Sket Ruang </t>
  </si>
  <si>
    <t xml:space="preserve">Alat Berat </t>
  </si>
  <si>
    <t xml:space="preserve">Alat -Alat Angkutan </t>
  </si>
  <si>
    <t xml:space="preserve">Alat-alat bengkel </t>
  </si>
  <si>
    <t xml:space="preserve">Alat-alat ukur </t>
  </si>
  <si>
    <t>Alat-alat Pengolah Peteraian dan Peternakan</t>
  </si>
  <si>
    <t xml:space="preserve">Peralatan Kantor </t>
  </si>
  <si>
    <t xml:space="preserve">Mesin Pencetak </t>
  </si>
  <si>
    <t xml:space="preserve">Mesin Peghitung </t>
  </si>
  <si>
    <t xml:space="preserve">Mesin Pengganda </t>
  </si>
  <si>
    <t xml:space="preserve">Alat Penyimpan Perlegkapan Kantor </t>
  </si>
  <si>
    <t xml:space="preserve">Mebeleur Kantor </t>
  </si>
  <si>
    <t>f</t>
  </si>
  <si>
    <t xml:space="preserve">Alat Kantor Lainnya </t>
  </si>
  <si>
    <t>Alat-Alat Rumah Tangga</t>
  </si>
  <si>
    <t xml:space="preserve">Peralatan Dapur </t>
  </si>
  <si>
    <t xml:space="preserve">Peralatan Kebersihan </t>
  </si>
  <si>
    <t xml:space="preserve">Mebeleur </t>
  </si>
  <si>
    <t xml:space="preserve">Alat Elektronik </t>
  </si>
  <si>
    <t xml:space="preserve">Alat Rumah Tagga Lainnya </t>
  </si>
  <si>
    <t>Peralatan Komputer</t>
  </si>
  <si>
    <t xml:space="preserve">Monitor </t>
  </si>
  <si>
    <t xml:space="preserve">Laptop/Netbook </t>
  </si>
  <si>
    <t xml:space="preserve">Alat - alat studio </t>
  </si>
  <si>
    <t xml:space="preserve">Alat Studio Lainnya </t>
  </si>
  <si>
    <t xml:space="preserve">Alat- alat Audio Lainnya </t>
  </si>
  <si>
    <t>1.3.2.09.10</t>
  </si>
  <si>
    <t xml:space="preserve">Sound System </t>
  </si>
  <si>
    <t xml:space="preserve">ASET TETAP LAINNYA </t>
  </si>
  <si>
    <t xml:space="preserve">Printer </t>
  </si>
  <si>
    <t xml:space="preserve">Meja Rapat </t>
  </si>
  <si>
    <t xml:space="preserve">Filling Kabinet </t>
  </si>
  <si>
    <t xml:space="preserve">Gedung Posyandu </t>
  </si>
  <si>
    <t>1.3.3.01.07</t>
  </si>
  <si>
    <t>Pengembangan obyek wisata yang dikelola desa (rehab flying fox)</t>
  </si>
  <si>
    <t xml:space="preserve">Gardu ronda </t>
  </si>
  <si>
    <t>1.3.3.07.07</t>
  </si>
  <si>
    <t>Jaringan air bersih</t>
  </si>
  <si>
    <t>1.3.4.03.11</t>
  </si>
  <si>
    <t>1.3.5.01.01</t>
  </si>
  <si>
    <t xml:space="preserve">Aset Bercorak Kesenian dan Kebudayaan </t>
  </si>
  <si>
    <t xml:space="preserve">Bende </t>
  </si>
  <si>
    <t>1.3.5.02.03</t>
  </si>
  <si>
    <t>Buku dan Kepustakaan</t>
  </si>
  <si>
    <t xml:space="preserve">jalan lingkungan pemukiman </t>
  </si>
  <si>
    <t xml:space="preserve">talud </t>
  </si>
  <si>
    <t xml:space="preserve">jalan usaha tani setro </t>
  </si>
  <si>
    <t xml:space="preserve">stimulan padukuhan  untuk pembangunan corblok </t>
  </si>
  <si>
    <t xml:space="preserve">stimulan padukuhan untuk pembangunan drainase </t>
  </si>
  <si>
    <t xml:space="preserve">Mesin ketik </t>
  </si>
  <si>
    <t>Peralatan rumah tangga (magic com)</t>
  </si>
  <si>
    <t xml:space="preserve">Screen Proyektor </t>
  </si>
  <si>
    <t xml:space="preserve">Mesin Lainnya </t>
  </si>
  <si>
    <t xml:space="preserve">Genset </t>
  </si>
  <si>
    <t>1.3.2.11.02</t>
  </si>
  <si>
    <t xml:space="preserve">Almari Besi </t>
  </si>
  <si>
    <t>1.3.2.06.04</t>
  </si>
  <si>
    <t xml:space="preserve">Tugu gang </t>
  </si>
  <si>
    <t xml:space="preserve">Buku Perpus </t>
  </si>
  <si>
    <t xml:space="preserve">Alat Peraga Kesenian </t>
  </si>
  <si>
    <t xml:space="preserve">Alat Musik </t>
  </si>
  <si>
    <t xml:space="preserve">Gamelan </t>
  </si>
  <si>
    <t>g.</t>
  </si>
  <si>
    <t xml:space="preserve">Mesin Kartu Absensi </t>
  </si>
  <si>
    <t>1.3.2.06.06</t>
  </si>
  <si>
    <t>Kotak Suara PILKADES</t>
  </si>
  <si>
    <t xml:space="preserve">Peralatan Lainnya </t>
  </si>
  <si>
    <t>1.3.2.11.01</t>
  </si>
  <si>
    <t xml:space="preserve">Embung </t>
  </si>
  <si>
    <t>1.3.4.03.02</t>
  </si>
  <si>
    <t xml:space="preserve">Instalasi Air Bersih </t>
  </si>
  <si>
    <t>Pemerintah Desa Mulo merupakan desa di Kecamatan Wonosari, Kabupaten Gunungkidul. Sesuai dengan Keputusan Bupati Nomor 141/107/PG/KPTS/2018 Tanggal 26 November 2018, saat ini kepengurusan Pemerintahan Desa Mulo.</t>
  </si>
  <si>
    <t xml:space="preserve">: Sugiyarto,Amd </t>
  </si>
  <si>
    <t>: Rizky Arifah,S.Pd</t>
  </si>
  <si>
    <t>: Endri Wulandari, SE</t>
  </si>
  <si>
    <t>Kantor Pemerintahan Desa beralamat di Jl. Baron km 7 Desa Mulo , Kecamatan Wonosari, Kabupaten Gunungkidul, Daerah Istimewa Yogyakarta.</t>
  </si>
  <si>
    <t xml:space="preserve">Penerimaan dari Hasil Kerjasama dengan Pihak Ketiga </t>
  </si>
  <si>
    <t xml:space="preserve">Penerimaan bantuan dari Perusahaan yang berlokasi di Desa </t>
  </si>
  <si>
    <t xml:space="preserve">Belanja Modal Irigasi/Embung/Drainase/Air Limbah </t>
  </si>
  <si>
    <t>pertanian da peteraka</t>
  </si>
  <si>
    <t xml:space="preserve">Aset Tetap Laiya </t>
  </si>
  <si>
    <t>Desa Mulo</t>
  </si>
  <si>
    <t>PERATURAN DESA MULO NOMOR 1 TAHUN 2020</t>
  </si>
  <si>
    <t>Kotak PILKADES</t>
  </si>
  <si>
    <t>Barang</t>
  </si>
  <si>
    <t xml:space="preserve">Buah </t>
  </si>
  <si>
    <t xml:space="preserve">Bantuan RTLH </t>
  </si>
  <si>
    <t xml:space="preserve">Jaringan induk distribusi kapasitas kecil 1 </t>
  </si>
  <si>
    <t>unit</t>
  </si>
  <si>
    <t>APBD KAB</t>
  </si>
  <si>
    <t>: Mulo</t>
  </si>
  <si>
    <t>SUGIYARTO,Amd</t>
  </si>
  <si>
    <t>1.3.2.08.02</t>
  </si>
  <si>
    <t>1.3.3.01.04</t>
  </si>
  <si>
    <t>1.3.3.01.02</t>
  </si>
  <si>
    <t xml:space="preserve">Gedung PAUD </t>
  </si>
  <si>
    <t>1.3.3.01.05</t>
  </si>
  <si>
    <t>a</t>
  </si>
  <si>
    <t>b</t>
  </si>
  <si>
    <t xml:space="preserve">Talud </t>
  </si>
  <si>
    <t xml:space="preserve">Drainase </t>
  </si>
  <si>
    <t>1.3.5.02.01</t>
  </si>
  <si>
    <t xml:space="preserve">Alat Audio Lainnya </t>
  </si>
  <si>
    <t xml:space="preserve">Peralatan dan Mesin Lainnya </t>
  </si>
  <si>
    <t>NOTA</t>
  </si>
  <si>
    <t>BAST</t>
  </si>
  <si>
    <t xml:space="preserve">HIBAH </t>
  </si>
  <si>
    <t>c</t>
  </si>
  <si>
    <t>V</t>
  </si>
  <si>
    <t xml:space="preserve">Pengembalian karena temuan belanja dari Inspektorat </t>
  </si>
  <si>
    <t>Lain-Lain pendapatan desa yang sah (Hadiah lomba desa dari Kecamatan dan Kabupaten)</t>
  </si>
  <si>
    <t>001</t>
  </si>
  <si>
    <t>001-004</t>
  </si>
  <si>
    <t>001-002</t>
  </si>
  <si>
    <t>001-003</t>
  </si>
  <si>
    <t>001-005</t>
  </si>
  <si>
    <t>001-012</t>
  </si>
  <si>
    <t>001-010</t>
  </si>
  <si>
    <t>001-018</t>
  </si>
  <si>
    <t>001-016</t>
  </si>
  <si>
    <t>001-008</t>
  </si>
  <si>
    <t>001-006</t>
  </si>
  <si>
    <t>001-210</t>
  </si>
  <si>
    <t>001=002</t>
  </si>
  <si>
    <t>001-009</t>
  </si>
  <si>
    <t>001-034</t>
  </si>
  <si>
    <t>0035-0038</t>
  </si>
  <si>
    <t>PEMERINTAH DESA MULO</t>
  </si>
  <si>
    <t>: MULO</t>
  </si>
  <si>
    <t>Lain-lain Sub Bidang Siltap dan Operasional Pemerintahan Desa</t>
  </si>
  <si>
    <t>Tersedianya Tunjangan untuk perangkat desa &amp; kepala desa</t>
  </si>
  <si>
    <t>Pemeliharaan Gedung dan Prasarana Perkantoran</t>
  </si>
  <si>
    <t>Tersediannya Peralatan kerja</t>
  </si>
  <si>
    <t>1.2.96</t>
  </si>
  <si>
    <t>Pengadaan Mesin/Kartu Absensi</t>
  </si>
  <si>
    <t>Tersediannya Mesin Absensi untuk Aparatur Desa</t>
  </si>
  <si>
    <t>1.2.99</t>
  </si>
  <si>
    <t>Lain-Lain Sub Bidang Sarana Prasarana Pemerintah Desa</t>
  </si>
  <si>
    <t>Tersediannya Perlengkapan kantor</t>
  </si>
  <si>
    <t>Penyusunan, Pendataan, Dan Pemutakhiran Profil Desa</t>
  </si>
  <si>
    <t>Tersusunnya Profil Desa</t>
  </si>
  <si>
    <t>Penyusunan Monografi Desa</t>
  </si>
  <si>
    <t>Tersusunnya Monografi Desa</t>
  </si>
  <si>
    <t>1.3.91</t>
  </si>
  <si>
    <t>Pendataan Keluarga/Rumah Tangga Miskin</t>
  </si>
  <si>
    <t>Terselenggarannya BDT</t>
  </si>
  <si>
    <t>Penyelenggaraan Musyawarah Perencanaan Desa/Pembahasan APBDes (Reguler)</t>
  </si>
  <si>
    <t>Terselenggarannya Musrenbangdes &amp; Musdes</t>
  </si>
  <si>
    <t>Penyusunan Dokumen Perencanaan Desa (RPJM Desa /RKP Desa Dll)</t>
  </si>
  <si>
    <t>Tersusunnya RKP Des</t>
  </si>
  <si>
    <t>Tersusunnya Perdes APBDes, Perubahan APBDes dan Pertanggungjawaban</t>
  </si>
  <si>
    <t>Terinventarisasinnya Aset Desa</t>
  </si>
  <si>
    <t>Tersusunnya Perdes Penyertaan Modal desa</t>
  </si>
  <si>
    <t>Tersusunnya LPPDes, IPPDes &amp; LKPDes tahun 2018</t>
  </si>
  <si>
    <t>SID Terlaksanannya dengan Baik</t>
  </si>
  <si>
    <t>Terselenggarannya PILKADES dan Pemilihan BPD</t>
  </si>
  <si>
    <t>Pemberian Penghargaan Purna Tugas Untuk Perangkat Desa yg Purna</t>
  </si>
  <si>
    <t>Ob</t>
  </si>
  <si>
    <t>1.4.93</t>
  </si>
  <si>
    <t>Pelaksanaan Lomba/Evaluasi Perkembangan Desa</t>
  </si>
  <si>
    <t>Terselenggarannya Lomba Desa</t>
  </si>
  <si>
    <t>Pengadaan Pakaian dinas/Seragam</t>
  </si>
  <si>
    <t>Tersediannya Pakaian Dinas Perangkat Desa (Lurik)</t>
  </si>
  <si>
    <t>1.4.96</t>
  </si>
  <si>
    <t>Monitoring &amp; Evaluasi Kegiatan Pembangunan</t>
  </si>
  <si>
    <t>Pelaksanaan Pembangunan Terlaksana dg Baik</t>
  </si>
  <si>
    <t>1.5.03</t>
  </si>
  <si>
    <t>Fasilitas Sertifikat Tanah Untuk Masyarakat Miskin</t>
  </si>
  <si>
    <t>Terselenggarannya PTSL</t>
  </si>
  <si>
    <t>1.5.06</t>
  </si>
  <si>
    <t>Administrasi pajak Bumi dan Bangunan (PBB)</t>
  </si>
  <si>
    <t>PBB Dapat dipungut dengan maksimal</t>
  </si>
  <si>
    <t>Mendukung Terselenggarannya PAUD</t>
  </si>
  <si>
    <t>OB</t>
  </si>
  <si>
    <t>Terkelolannya Perpustakaan Desa</t>
  </si>
  <si>
    <t>2.1.91</t>
  </si>
  <si>
    <t>Pemeliharaan Gedung PAUD/TK Milik Desa</t>
  </si>
  <si>
    <t>2.2.01</t>
  </si>
  <si>
    <t>Penyelenggaraan POS Kesehatan Desa/POLINDES Milik Desa (Obat, Insentif, KB dsb)</t>
  </si>
  <si>
    <t>Pembinaan dan pengelolaan Posyandu</t>
  </si>
  <si>
    <t>Terselenggarannya POSYANDU (PMT Balita)</t>
  </si>
  <si>
    <t>Insentif Kader KB</t>
  </si>
  <si>
    <t>2.3.01</t>
  </si>
  <si>
    <t>Pemeliharaan Jalan Desa</t>
  </si>
  <si>
    <t>Pembangunan Talud Vol 628 m3. Pembangunan Drainase Vol 1.914m3</t>
  </si>
  <si>
    <t>2.3.03</t>
  </si>
  <si>
    <t>Pemeliharaan Jalan Usaha Tani</t>
  </si>
  <si>
    <t>Pembangunan Jalan Usaha Tani</t>
  </si>
  <si>
    <t>2.3.10</t>
  </si>
  <si>
    <t>Pembangunan/Rehabilitasi/Peningkatan/Pengerasan jalan Desa</t>
  </si>
  <si>
    <t>Pembangunan Talud, Drainase dan Gorong2</t>
  </si>
  <si>
    <t>Pembangunan/Rehabilitasi/Peningkatan/Pengerasan jalan Lingkungan Pemukiman</t>
  </si>
  <si>
    <t>Pembangunan COR BLOK 173m3</t>
  </si>
  <si>
    <t>m3</t>
  </si>
  <si>
    <t>Pembangunan /rehabilitasi/Peningkatan Balai Desa/balai kemasyarakatan</t>
  </si>
  <si>
    <t>Balai Dusun Terpelihara Dengan Baik</t>
  </si>
  <si>
    <t>kg</t>
  </si>
  <si>
    <t>2.3.19</t>
  </si>
  <si>
    <t>Pembangunan/Rehabilitasi/Peningkatan Embung Desa</t>
  </si>
  <si>
    <t>Terbangunnya Embung Desa</t>
  </si>
  <si>
    <t xml:space="preserve">Dukungan Pelaksanaan Program pembangunan/ rehab Rumah Tidak layak Huni GAKIN </t>
  </si>
  <si>
    <t>Pembangunan RTLH</t>
  </si>
  <si>
    <t>2.4.91</t>
  </si>
  <si>
    <t>Pemberian Stimulan Jamban Sehat</t>
  </si>
  <si>
    <t>Pemberian Stimulan Jalan Sehat</t>
  </si>
  <si>
    <t>3.01</t>
  </si>
  <si>
    <t>3.1.01</t>
  </si>
  <si>
    <t>Pengadaan/Penyelenggaraan POS Keamanan Desa</t>
  </si>
  <si>
    <t>Tersediannya Poskamling dengan baik</t>
  </si>
  <si>
    <t>3.1.90</t>
  </si>
  <si>
    <t>Pembinaan Kelembagaan Desa Tangguh Bencana</t>
  </si>
  <si>
    <t>Pemberian Pengetahuan Pada Masyarakat tentang Penanggulangan Bencana</t>
  </si>
  <si>
    <t>Penyelenggaraan Vestifal Kesenian, Adat/Kebudayaan, dan keagaamaan ( HUT RI, Raya keagamaan dll)</t>
  </si>
  <si>
    <t>Gelar Seni Budaya &amp; Perayaan HUT RI</t>
  </si>
  <si>
    <t>3.2.99</t>
  </si>
  <si>
    <t>Lain-Lain Kegiatan SUB Bidang Kebudayaan dan keagamaan</t>
  </si>
  <si>
    <t>Pelaksanaan Safari Ramadhan</t>
  </si>
  <si>
    <t>Operasional Karang taruna</t>
  </si>
  <si>
    <t>Terpenuhinnya Operasional Karang taruna</t>
  </si>
  <si>
    <t>Optimalisasi p[eran TIM Koordinasi Penanggulangan Kemiskinan Desa (TKPKDesa)</t>
  </si>
  <si>
    <t>Meningkatkan Peran TKPKDes</t>
  </si>
  <si>
    <t>Pelaksanaan Bulan Bhakti Gotong royong</t>
  </si>
  <si>
    <t>Melaksanakan Kerjabakti serentak Seluruh Desa</t>
  </si>
  <si>
    <t>Pembinaan RT RW</t>
  </si>
  <si>
    <t>Pembinaan RT dan RW</t>
  </si>
  <si>
    <t>Operasional LPMD dan / Atau LPMD</t>
  </si>
  <si>
    <t>Tersediannya Operasional LPMD</t>
  </si>
  <si>
    <t>Tersediannya Operasional PKK</t>
  </si>
  <si>
    <t>4.2.92</t>
  </si>
  <si>
    <t>Pembinaan / Pemberdayaan Kelompok Tani / GAPOKTAN</t>
  </si>
  <si>
    <t>Memberikan Pelatihan Kepada Petani</t>
  </si>
  <si>
    <t>Peningkatan Kapasitas Perangkat Desa</t>
  </si>
  <si>
    <t>Meningkatkan Kualitas Perangkat Desa</t>
  </si>
  <si>
    <t>Peningkatan Kapasitas BPD</t>
  </si>
  <si>
    <t>Peningkatan Kualitas BPD</t>
  </si>
  <si>
    <t>4.4.94</t>
  </si>
  <si>
    <t>Pembinaan Ketahanan keluarga</t>
  </si>
  <si>
    <t>Pembinaan keluarga</t>
  </si>
  <si>
    <t>4.5.01</t>
  </si>
  <si>
    <t>Pelatihan Menejemen Koperasi/KUD/UMKM</t>
  </si>
  <si>
    <t>Pelatihan UMKM</t>
  </si>
  <si>
    <t>5.2.01</t>
  </si>
  <si>
    <t>Penanganan Keadaan Darurat</t>
  </si>
  <si>
    <t>Menangani Keadaan Darurat</t>
  </si>
  <si>
    <t>Penyertaan Modal BUMDesa Bangun Kencana Mulo</t>
  </si>
  <si>
    <t>Terpenuhinnya Kebutuhan Modal BUMDES</t>
  </si>
  <si>
    <t>Mulo,  31 Desember 2019</t>
  </si>
  <si>
    <t>Kepala Desa Mulo</t>
  </si>
  <si>
    <t>SUGIYARTO,A.MD</t>
  </si>
  <si>
    <t xml:space="preserve">BUMDesa Mulo Bangun Kencana </t>
  </si>
  <si>
    <t>Terpeliharannya gedung PAUD</t>
  </si>
  <si>
    <t xml:space="preserve"> </t>
  </si>
  <si>
    <t>Mulo, 31 Desember 2019</t>
  </si>
  <si>
    <t>20/12/2018</t>
  </si>
  <si>
    <t xml:space="preserve">19/02/2018 </t>
  </si>
  <si>
    <t>19/2/2018</t>
  </si>
  <si>
    <t>13/12/2018</t>
  </si>
  <si>
    <t>31/12/2018</t>
  </si>
  <si>
    <t>20/03/2017</t>
  </si>
  <si>
    <t>26/04/2017</t>
  </si>
  <si>
    <t>28/12/2017</t>
  </si>
  <si>
    <t>15/11/2017</t>
  </si>
  <si>
    <t>30/06/2017</t>
  </si>
  <si>
    <t>29/12/2017</t>
  </si>
  <si>
    <t>31/07/2017</t>
  </si>
  <si>
    <t>27/07/2017</t>
  </si>
  <si>
    <t>18/10/2017</t>
  </si>
  <si>
    <t>19/2/2019</t>
  </si>
  <si>
    <t xml:space="preserve">23/11/2019 </t>
  </si>
  <si>
    <t>15/11/2019</t>
  </si>
  <si>
    <t>22/5/2019</t>
  </si>
  <si>
    <t xml:space="preserve">18/7/2019 </t>
  </si>
  <si>
    <t>31/12/2019</t>
  </si>
  <si>
    <t>RB</t>
  </si>
  <si>
    <t>Lebih/(Kurang)</t>
  </si>
  <si>
    <t xml:space="preserve">Rincian Penambahan Aset </t>
  </si>
  <si>
    <t xml:space="preserve">Belanja Modal </t>
  </si>
  <si>
    <t xml:space="preserve">Hibah Kotak Suara PILKADES </t>
  </si>
  <si>
    <t>Bidang Penyelenggaraan Pemerintah Desa</t>
  </si>
  <si>
    <t>Bidang Pembinaan Kemasyaratan Desa</t>
  </si>
  <si>
    <t>Bidang Pemberdayaan Masyarakat Desa</t>
  </si>
  <si>
    <t xml:space="preserve">   </t>
  </si>
  <si>
    <t>Hibah Instalasi Air Bersih dari Kabupaten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</si>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</sst>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quot;Rp&quot;* #,##0_);_(&quot;Rp&quot;* \(#,##0\);_(&quot;Rp&quot;* &quot;-&quot;_);_(@_)"/>
    <numFmt numFmtId="167" formatCode="_(* #,##0_);_(* \(#,##0\);_(* &quot;-&quot;??_);_(@_)"/>
  </numFmts>
  <fonts count="21" x14ac:knownFonts="1">
    <font>
      <sz val="11"/>
      <color theme="1"/>
      <name val="Calibri"/>
      <family val="2"/>
      <charset val="1"/>
      <scheme val="minor"/>
    </font>
    <font>
      <sz val="11"/>
      <color theme="1"/>
      <name val="Calibri"/>
      <family val="2"/>
      <scheme val="minor"/>
    </font>
    <font>
      <sz val="12"/>
      <color theme="1"/>
      <name val="Bookman Old Style"/>
      <family val="1"/>
    </font>
    <font>
      <u/>
      <sz val="12"/>
      <color theme="1"/>
      <name val="Bookman Old Style"/>
      <family val="1"/>
    </font>
    <font>
      <b/>
      <sz val="11"/>
      <color theme="1"/>
      <name val="Bookman Old Style"/>
      <family val="1"/>
    </font>
    <font>
      <sz val="11"/>
      <color theme="1"/>
      <name val="Bookman Old Style"/>
      <family val="1"/>
    </font>
    <font>
      <sz val="10"/>
      <color indexed="8"/>
      <name val="Arial"/>
      <family val="2"/>
    </font>
    <font>
      <b/>
      <sz val="11"/>
      <color indexed="8"/>
      <name val="Bookman Old Style"/>
      <family val="1"/>
    </font>
    <font>
      <sz val="11"/>
      <color indexed="8"/>
      <name val="Bookman Old Style"/>
      <family val="1"/>
    </font>
    <font>
      <b/>
      <sz val="12"/>
      <color theme="1"/>
      <name val="Bookman Old Style"/>
      <family val="1"/>
    </font>
    <font>
      <sz val="11"/>
      <name val="Bookman Old Style"/>
      <family val="1"/>
    </font>
    <font>
      <sz val="11"/>
      <color theme="1"/>
      <name val="Calibri"/>
      <family val="2"/>
      <charset val="1"/>
      <scheme val="minor"/>
    </font>
    <font>
      <b/>
      <sz val="11"/>
      <color theme="1"/>
      <name val="Calibri"/>
      <family val="2"/>
      <charset val="1"/>
      <scheme val="minor"/>
    </font>
    <font>
      <sz val="12"/>
      <name val="Bookman Old Style"/>
      <family val="1"/>
    </font>
    <font>
      <b/>
      <sz val="11"/>
      <name val="Bookman Old Style"/>
      <family val="1"/>
    </font>
    <font>
      <b/>
      <sz val="11"/>
      <color theme="1"/>
      <name val="Calibri"/>
      <family val="2"/>
      <scheme val="minor"/>
    </font>
    <font>
      <i/>
      <sz val="11"/>
      <color theme="1"/>
      <name val="Bookman Old Style"/>
      <family val="1"/>
    </font>
    <font>
      <i/>
      <sz val="11"/>
      <name val="Bookman Old Style"/>
      <family val="1"/>
    </font>
    <font>
      <sz val="11"/>
      <name val="Calibri"/>
      <family val="2"/>
      <charset val="1"/>
      <scheme val="minor"/>
    </font>
    <font>
      <sz val="10"/>
      <color indexed="8"/>
      <name val="Arial"/>
      <family val="2"/>
    </font>
    <font>
      <sz val="8"/>
      <color indexed="8"/>
      <name val="Arial"/>
      <family val="2"/>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5">
    <xf numFmtId="0" fontId="0" fillId="0" borderId="0"/>
    <xf numFmtId="0" fontId="6" fillId="0" borderId="0"/>
    <xf numFmtId="165" fontId="11" fillId="0" borderId="0" applyFont="0" applyFill="0" applyBorder="0" applyAlignment="0" applyProtection="0"/>
    <xf numFmtId="164" fontId="11" fillId="0" borderId="0" applyFont="0" applyFill="0" applyBorder="0" applyAlignment="0" applyProtection="0"/>
    <xf numFmtId="0" fontId="19" fillId="0" borderId="0"/>
  </cellStyleXfs>
  <cellXfs count="287">
    <xf numFmtId="0" fontId="0" fillId="0" borderId="0" xfId="0"/>
    <xf numFmtId="0" fontId="2" fillId="0" borderId="0" xfId="0" applyFont="1" applyBorder="1" applyAlignment="1">
      <alignment horizontal="left" vertical="center" wrapText="1"/>
    </xf>
    <xf numFmtId="0" fontId="2" fillId="0" borderId="0" xfId="0" applyFont="1" applyBorder="1" applyAlignment="1">
      <alignment horizontal="justify" vertical="center" wrapTex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5" fillId="0" borderId="0" xfId="0" applyFont="1" applyAlignment="1"/>
    <xf numFmtId="0" fontId="4" fillId="0" borderId="0" xfId="0" applyFont="1" applyAlignment="1"/>
    <xf numFmtId="0" fontId="8" fillId="0" borderId="12" xfId="1" applyFont="1" applyFill="1" applyBorder="1" applyAlignment="1" applyProtection="1">
      <alignment horizontal="left" vertical="top"/>
      <protection locked="0"/>
    </xf>
    <xf numFmtId="0" fontId="8" fillId="0" borderId="12" xfId="1" applyFont="1" applyFill="1" applyBorder="1" applyAlignment="1" applyProtection="1">
      <alignment horizontal="center" vertical="top"/>
      <protection locked="0"/>
    </xf>
    <xf numFmtId="166" fontId="4" fillId="0" borderId="0" xfId="0" applyNumberFormat="1" applyFont="1" applyAlignment="1"/>
    <xf numFmtId="166" fontId="5" fillId="0" borderId="0" xfId="0" applyNumberFormat="1" applyFont="1" applyAlignment="1"/>
    <xf numFmtId="166" fontId="4" fillId="0" borderId="9" xfId="0" applyNumberFormat="1" applyFont="1" applyBorder="1" applyAlignment="1"/>
    <xf numFmtId="166" fontId="4" fillId="0" borderId="7" xfId="0" applyNumberFormat="1" applyFont="1" applyBorder="1" applyAlignment="1"/>
    <xf numFmtId="166" fontId="5" fillId="0" borderId="7" xfId="0" applyNumberFormat="1" applyFont="1" applyBorder="1" applyAlignment="1"/>
    <xf numFmtId="166" fontId="5" fillId="0" borderId="9" xfId="0" applyNumberFormat="1" applyFont="1" applyBorder="1" applyAlignment="1">
      <alignment horizontal="center"/>
    </xf>
    <xf numFmtId="166" fontId="4" fillId="0" borderId="0" xfId="0" applyNumberFormat="1" applyFont="1" applyBorder="1"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Fill="1" applyAlignment="1"/>
    <xf numFmtId="0" fontId="8" fillId="0" borderId="0" xfId="1" applyFont="1" applyFill="1" applyBorder="1" applyAlignment="1" applyProtection="1">
      <alignment horizontal="left" vertical="top"/>
      <protection locked="0"/>
    </xf>
    <xf numFmtId="166" fontId="5" fillId="0" borderId="9" xfId="0" applyNumberFormat="1" applyFont="1" applyBorder="1" applyAlignment="1">
      <alignment horizontal="center" vertical="center" wrapText="1"/>
    </xf>
    <xf numFmtId="0" fontId="5" fillId="0" borderId="0" xfId="0" applyFont="1" applyAlignment="1">
      <alignment wrapText="1"/>
    </xf>
    <xf numFmtId="0" fontId="5" fillId="0" borderId="9" xfId="0" applyNumberFormat="1" applyFont="1" applyBorder="1" applyAlignment="1">
      <alignment horizontal="center" vertical="center" wrapText="1"/>
    </xf>
    <xf numFmtId="0" fontId="2" fillId="0" borderId="0" xfId="0" applyFont="1" applyBorder="1" applyAlignment="1">
      <alignment vertical="center" wrapText="1"/>
    </xf>
    <xf numFmtId="0" fontId="2" fillId="0" borderId="7" xfId="0" applyFont="1" applyBorder="1" applyAlignment="1">
      <alignment horizontal="center" vertical="center" wrapText="1"/>
    </xf>
    <xf numFmtId="166" fontId="2" fillId="0" borderId="0" xfId="0" applyNumberFormat="1" applyFont="1" applyBorder="1" applyAlignment="1">
      <alignment horizontal="left" vertical="center" wrapText="1"/>
    </xf>
    <xf numFmtId="0" fontId="2" fillId="0" borderId="1" xfId="0" applyFont="1" applyBorder="1" applyAlignment="1">
      <alignment wrapText="1"/>
    </xf>
    <xf numFmtId="0" fontId="2" fillId="0" borderId="2" xfId="0" applyFont="1" applyBorder="1" applyAlignment="1">
      <alignment wrapText="1"/>
    </xf>
    <xf numFmtId="0" fontId="2" fillId="0" borderId="2" xfId="0" applyFont="1" applyBorder="1" applyAlignment="1">
      <alignment horizontal="center" wrapText="1"/>
    </xf>
    <xf numFmtId="0" fontId="2" fillId="0" borderId="3" xfId="0" applyFont="1" applyBorder="1" applyAlignment="1">
      <alignment wrapText="1"/>
    </xf>
    <xf numFmtId="0" fontId="2" fillId="0" borderId="0"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2" fillId="0" borderId="0" xfId="0" applyFont="1" applyBorder="1" applyAlignment="1">
      <alignment horizontal="center" vertical="top" wrapText="1"/>
    </xf>
    <xf numFmtId="0" fontId="2" fillId="0" borderId="0" xfId="0" applyFont="1" applyBorder="1" applyAlignment="1">
      <alignment vertical="top" wrapText="1"/>
    </xf>
    <xf numFmtId="166" fontId="2" fillId="0" borderId="0" xfId="0" applyNumberFormat="1"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wrapText="1"/>
    </xf>
    <xf numFmtId="0" fontId="2" fillId="0" borderId="0" xfId="0" applyFont="1" applyBorder="1" applyAlignment="1">
      <alignment horizontal="center" wrapText="1"/>
    </xf>
    <xf numFmtId="166" fontId="2" fillId="0" borderId="0" xfId="0" applyNumberFormat="1" applyFont="1" applyBorder="1" applyAlignment="1">
      <alignment vertical="center" wrapText="1"/>
    </xf>
    <xf numFmtId="166" fontId="2" fillId="0" borderId="0" xfId="0" applyNumberFormat="1" applyFont="1" applyBorder="1" applyAlignment="1">
      <alignment horizontal="justify" vertical="center" wrapText="1"/>
    </xf>
    <xf numFmtId="166" fontId="2" fillId="0" borderId="9" xfId="0" applyNumberFormat="1" applyFont="1" applyBorder="1" applyAlignment="1">
      <alignment horizontal="left" vertical="center" wrapText="1"/>
    </xf>
    <xf numFmtId="166" fontId="9" fillId="0" borderId="9" xfId="0" applyNumberFormat="1" applyFont="1" applyBorder="1" applyAlignment="1">
      <alignment horizontal="left" vertical="center" wrapText="1"/>
    </xf>
    <xf numFmtId="166" fontId="9" fillId="0" borderId="9" xfId="0" applyNumberFormat="1" applyFont="1" applyBorder="1" applyAlignment="1">
      <alignment vertical="top" wrapText="1"/>
    </xf>
    <xf numFmtId="166" fontId="2" fillId="0" borderId="7" xfId="0" applyNumberFormat="1" applyFont="1" applyBorder="1" applyAlignment="1">
      <alignment horizontal="left" vertical="center" wrapText="1"/>
    </xf>
    <xf numFmtId="166" fontId="9" fillId="0" borderId="9" xfId="0" applyNumberFormat="1" applyFont="1" applyBorder="1" applyAlignment="1">
      <alignment horizontal="justify" vertical="center" wrapText="1"/>
    </xf>
    <xf numFmtId="166" fontId="9" fillId="0" borderId="9" xfId="0" applyNumberFormat="1" applyFont="1" applyBorder="1" applyAlignment="1">
      <alignment vertical="center" wrapText="1"/>
    </xf>
    <xf numFmtId="0" fontId="5" fillId="0" borderId="0" xfId="0" applyFont="1" applyAlignment="1">
      <alignment horizontal="center"/>
    </xf>
    <xf numFmtId="166" fontId="4" fillId="0" borderId="12" xfId="0" applyNumberFormat="1"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vertical="center"/>
    </xf>
    <xf numFmtId="166" fontId="5" fillId="0" borderId="12" xfId="0" applyNumberFormat="1" applyFont="1" applyBorder="1" applyAlignment="1">
      <alignment horizontal="center" vertical="center"/>
    </xf>
    <xf numFmtId="0" fontId="5" fillId="0" borderId="0" xfId="0" applyFont="1" applyBorder="1" applyAlignment="1">
      <alignment horizontal="left"/>
    </xf>
    <xf numFmtId="0" fontId="5" fillId="0" borderId="9"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left" vertical="center"/>
    </xf>
    <xf numFmtId="0" fontId="5" fillId="0" borderId="15" xfId="0" applyFont="1" applyBorder="1" applyAlignment="1">
      <alignment horizontal="left" vertical="center"/>
    </xf>
    <xf numFmtId="0" fontId="5" fillId="0" borderId="15" xfId="0" applyFont="1" applyBorder="1" applyAlignment="1">
      <alignment vertical="center"/>
    </xf>
    <xf numFmtId="0" fontId="5" fillId="0" borderId="14" xfId="0" applyFont="1" applyBorder="1" applyAlignment="1">
      <alignment horizontal="left" vertical="center"/>
    </xf>
    <xf numFmtId="166" fontId="5" fillId="0" borderId="0" xfId="0" applyNumberFormat="1" applyFont="1" applyBorder="1" applyAlignment="1">
      <alignment horizontal="left"/>
    </xf>
    <xf numFmtId="0" fontId="5" fillId="0" borderId="9" xfId="0" applyFont="1" applyBorder="1" applyAlignment="1">
      <alignment horizontal="left"/>
    </xf>
    <xf numFmtId="0" fontId="5" fillId="0" borderId="11" xfId="0" applyFont="1" applyBorder="1" applyAlignment="1">
      <alignment horizontal="left"/>
    </xf>
    <xf numFmtId="166" fontId="4" fillId="0" borderId="9" xfId="0" applyNumberFormat="1" applyFont="1" applyBorder="1" applyAlignment="1">
      <alignment horizontal="left"/>
    </xf>
    <xf numFmtId="0" fontId="5" fillId="0" borderId="1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xf>
    <xf numFmtId="166" fontId="2" fillId="0" borderId="0" xfId="0" applyNumberFormat="1" applyFont="1" applyAlignment="1">
      <alignment horizontal="left" vertical="center"/>
    </xf>
    <xf numFmtId="166" fontId="2" fillId="0" borderId="0" xfId="0" applyNumberFormat="1" applyFont="1" applyAlignment="1">
      <alignment horizontal="left"/>
    </xf>
    <xf numFmtId="0" fontId="13" fillId="0" borderId="0" xfId="0" applyFont="1" applyBorder="1" applyAlignment="1">
      <alignment horizontal="center" vertical="top" wrapText="1"/>
    </xf>
    <xf numFmtId="0" fontId="15" fillId="0" borderId="0" xfId="0" applyFont="1" applyFill="1" applyAlignment="1">
      <alignment horizontal="center" vertical="center"/>
    </xf>
    <xf numFmtId="0" fontId="5" fillId="0" borderId="12" xfId="0" applyFont="1" applyFill="1" applyBorder="1" applyAlignment="1">
      <alignment horizontal="center" vertical="center"/>
    </xf>
    <xf numFmtId="1" fontId="10" fillId="0" borderId="12" xfId="2" applyNumberFormat="1" applyFont="1" applyFill="1" applyBorder="1" applyAlignment="1">
      <alignment horizontal="center" vertical="center"/>
    </xf>
    <xf numFmtId="49" fontId="5" fillId="0" borderId="12" xfId="0" applyNumberFormat="1" applyFont="1" applyFill="1" applyBorder="1" applyAlignment="1">
      <alignment horizontal="left"/>
    </xf>
    <xf numFmtId="0" fontId="5" fillId="0" borderId="12" xfId="0" applyFont="1" applyFill="1" applyBorder="1" applyAlignment="1"/>
    <xf numFmtId="0" fontId="5" fillId="0" borderId="12" xfId="0" applyFont="1" applyFill="1" applyBorder="1" applyAlignment="1">
      <alignment horizontal="center"/>
    </xf>
    <xf numFmtId="167" fontId="10" fillId="0" borderId="12" xfId="2" applyNumberFormat="1" applyFont="1" applyFill="1" applyBorder="1" applyAlignment="1"/>
    <xf numFmtId="164" fontId="5" fillId="0" borderId="12" xfId="3" applyFont="1" applyFill="1" applyBorder="1" applyAlignment="1"/>
    <xf numFmtId="0" fontId="0" fillId="0" borderId="0" xfId="0" applyFont="1" applyFill="1" applyAlignment="1"/>
    <xf numFmtId="49" fontId="4" fillId="0" borderId="12" xfId="0" applyNumberFormat="1" applyFont="1" applyFill="1" applyBorder="1" applyAlignment="1">
      <alignment horizontal="left"/>
    </xf>
    <xf numFmtId="0" fontId="4" fillId="0" borderId="12" xfId="0" applyFont="1" applyFill="1" applyBorder="1" applyAlignment="1"/>
    <xf numFmtId="0" fontId="4" fillId="0" borderId="12" xfId="0" applyFont="1" applyFill="1" applyBorder="1" applyAlignment="1">
      <alignment horizontal="center"/>
    </xf>
    <xf numFmtId="167" fontId="14" fillId="0" borderId="12" xfId="2" applyNumberFormat="1" applyFont="1" applyFill="1" applyBorder="1" applyAlignment="1"/>
    <xf numFmtId="164" fontId="4" fillId="0" borderId="12" xfId="3" applyFont="1" applyFill="1" applyBorder="1" applyAlignment="1"/>
    <xf numFmtId="9" fontId="4" fillId="0" borderId="12" xfId="3" applyNumberFormat="1" applyFont="1" applyFill="1" applyBorder="1" applyAlignment="1"/>
    <xf numFmtId="0" fontId="15" fillId="0" borderId="0" xfId="0" applyFont="1" applyFill="1" applyAlignment="1"/>
    <xf numFmtId="0" fontId="16" fillId="0" borderId="12" xfId="0" applyFont="1" applyFill="1" applyBorder="1" applyAlignment="1">
      <alignment horizontal="left"/>
    </xf>
    <xf numFmtId="0" fontId="16" fillId="0" borderId="12" xfId="0" applyFont="1" applyFill="1" applyBorder="1" applyAlignment="1"/>
    <xf numFmtId="0" fontId="16" fillId="0" borderId="12" xfId="0" applyFont="1" applyFill="1" applyBorder="1" applyAlignment="1">
      <alignment horizontal="center"/>
    </xf>
    <xf numFmtId="167" fontId="17" fillId="0" borderId="12" xfId="2" applyNumberFormat="1" applyFont="1" applyFill="1" applyBorder="1" applyAlignment="1"/>
    <xf numFmtId="164" fontId="16" fillId="0" borderId="12" xfId="3" applyFont="1" applyFill="1" applyBorder="1" applyAlignment="1"/>
    <xf numFmtId="0" fontId="12" fillId="0" borderId="0" xfId="0" applyFont="1" applyFill="1" applyAlignment="1"/>
    <xf numFmtId="1" fontId="8" fillId="0" borderId="12" xfId="1" applyNumberFormat="1" applyFont="1" applyFill="1" applyBorder="1" applyAlignment="1" applyProtection="1">
      <alignment horizontal="left" vertical="top"/>
      <protection locked="0"/>
    </xf>
    <xf numFmtId="164" fontId="8" fillId="0" borderId="12" xfId="1" applyNumberFormat="1" applyFont="1" applyFill="1" applyBorder="1" applyAlignment="1" applyProtection="1">
      <alignment horizontal="right" vertical="top"/>
      <protection locked="0"/>
    </xf>
    <xf numFmtId="37" fontId="10" fillId="0" borderId="12" xfId="2" applyNumberFormat="1" applyFont="1" applyFill="1" applyBorder="1" applyAlignment="1" applyProtection="1">
      <alignment horizontal="center" vertical="top"/>
      <protection locked="0"/>
    </xf>
    <xf numFmtId="164" fontId="5" fillId="0" borderId="12" xfId="3" applyNumberFormat="1" applyFont="1" applyFill="1" applyBorder="1" applyAlignment="1"/>
    <xf numFmtId="37" fontId="10" fillId="0" borderId="12" xfId="2" applyNumberFormat="1" applyFont="1" applyFill="1" applyBorder="1" applyAlignment="1" applyProtection="1">
      <alignment horizontal="center" vertical="center"/>
      <protection locked="0"/>
    </xf>
    <xf numFmtId="164" fontId="5" fillId="0" borderId="12" xfId="3" applyNumberFormat="1" applyFont="1" applyFill="1" applyBorder="1" applyAlignment="1">
      <alignment vertical="center"/>
    </xf>
    <xf numFmtId="37" fontId="10" fillId="0" borderId="12" xfId="2" applyNumberFormat="1" applyFont="1" applyFill="1" applyBorder="1" applyAlignment="1">
      <alignment horizontal="center"/>
    </xf>
    <xf numFmtId="0" fontId="7" fillId="0" borderId="12" xfId="1" applyFont="1" applyFill="1" applyBorder="1" applyAlignment="1" applyProtection="1">
      <alignment horizontal="left" vertical="top"/>
      <protection locked="0"/>
    </xf>
    <xf numFmtId="0" fontId="7" fillId="0" borderId="12" xfId="1" applyFont="1" applyFill="1" applyBorder="1" applyAlignment="1" applyProtection="1">
      <alignment horizontal="center" vertical="top"/>
      <protection locked="0"/>
    </xf>
    <xf numFmtId="167" fontId="14" fillId="0" borderId="12" xfId="2" applyNumberFormat="1" applyFont="1" applyFill="1" applyBorder="1" applyAlignment="1" applyProtection="1">
      <alignment horizontal="right" vertical="top"/>
      <protection locked="0"/>
    </xf>
    <xf numFmtId="37" fontId="14" fillId="0" borderId="12" xfId="2" applyNumberFormat="1" applyFont="1" applyFill="1" applyBorder="1" applyAlignment="1" applyProtection="1">
      <alignment horizontal="center" vertical="top"/>
      <protection locked="0"/>
    </xf>
    <xf numFmtId="164" fontId="14" fillId="0" borderId="12" xfId="2" applyNumberFormat="1" applyFont="1" applyFill="1" applyBorder="1" applyAlignment="1" applyProtection="1">
      <alignment horizontal="right" vertical="top"/>
      <protection locked="0"/>
    </xf>
    <xf numFmtId="3" fontId="8" fillId="0" borderId="12" xfId="0" applyNumberFormat="1" applyFont="1" applyFill="1" applyBorder="1" applyAlignment="1" applyProtection="1">
      <alignment horizontal="left" vertical="center"/>
      <protection locked="0"/>
    </xf>
    <xf numFmtId="167" fontId="14" fillId="0" borderId="12" xfId="2" applyNumberFormat="1" applyFont="1" applyFill="1" applyBorder="1" applyAlignment="1" applyProtection="1">
      <alignment horizontal="right" vertical="center"/>
      <protection locked="0"/>
    </xf>
    <xf numFmtId="37" fontId="14" fillId="0" borderId="12" xfId="2" applyNumberFormat="1" applyFont="1" applyFill="1" applyBorder="1" applyAlignment="1" applyProtection="1">
      <alignment horizontal="center" vertical="center"/>
      <protection locked="0"/>
    </xf>
    <xf numFmtId="164" fontId="14" fillId="0" borderId="12" xfId="2" applyNumberFormat="1" applyFont="1" applyFill="1" applyBorder="1" applyAlignment="1" applyProtection="1">
      <alignment horizontal="right" vertical="center"/>
      <protection locked="0"/>
    </xf>
    <xf numFmtId="37" fontId="14" fillId="0" borderId="12" xfId="2" applyNumberFormat="1" applyFont="1" applyFill="1" applyBorder="1" applyAlignment="1">
      <alignment horizontal="center"/>
    </xf>
    <xf numFmtId="164" fontId="14" fillId="0" borderId="12" xfId="2" applyNumberFormat="1" applyFont="1" applyFill="1" applyBorder="1" applyAlignment="1"/>
    <xf numFmtId="1" fontId="7" fillId="0" borderId="12" xfId="1" applyNumberFormat="1" applyFont="1" applyFill="1" applyBorder="1" applyAlignment="1" applyProtection="1">
      <alignment horizontal="left" vertical="top"/>
      <protection locked="0"/>
    </xf>
    <xf numFmtId="167" fontId="4" fillId="0" borderId="12" xfId="0" applyNumberFormat="1" applyFont="1" applyFill="1" applyBorder="1" applyAlignment="1"/>
    <xf numFmtId="49" fontId="5" fillId="0" borderId="12" xfId="0" applyNumberFormat="1" applyFont="1" applyFill="1" applyBorder="1" applyAlignment="1">
      <alignment horizontal="left" vertical="top"/>
    </xf>
    <xf numFmtId="0" fontId="5" fillId="0" borderId="12" xfId="0" applyFont="1" applyFill="1" applyBorder="1" applyAlignment="1">
      <alignment vertical="top"/>
    </xf>
    <xf numFmtId="0" fontId="5" fillId="0" borderId="12" xfId="0" applyFont="1" applyFill="1" applyBorder="1" applyAlignment="1">
      <alignment horizontal="center" vertical="top"/>
    </xf>
    <xf numFmtId="167" fontId="10" fillId="0" borderId="12" xfId="2" applyNumberFormat="1" applyFont="1" applyFill="1" applyBorder="1" applyAlignment="1">
      <alignment vertical="top"/>
    </xf>
    <xf numFmtId="37" fontId="10" fillId="0" borderId="12" xfId="2" applyNumberFormat="1" applyFont="1" applyFill="1" applyBorder="1" applyAlignment="1">
      <alignment horizontal="center" vertical="top"/>
    </xf>
    <xf numFmtId="164" fontId="5" fillId="0" borderId="12" xfId="3" applyNumberFormat="1" applyFont="1" applyFill="1" applyBorder="1" applyAlignment="1">
      <alignment vertical="top"/>
    </xf>
    <xf numFmtId="164" fontId="5" fillId="0" borderId="12" xfId="3" applyFont="1" applyFill="1" applyBorder="1" applyAlignment="1">
      <alignment vertical="top"/>
    </xf>
    <xf numFmtId="0" fontId="0" fillId="0" borderId="0" xfId="0" applyFont="1" applyFill="1" applyAlignment="1">
      <alignment vertical="top"/>
    </xf>
    <xf numFmtId="49" fontId="4" fillId="0" borderId="12" xfId="0" applyNumberFormat="1" applyFont="1" applyFill="1" applyBorder="1" applyAlignment="1">
      <alignment horizontal="left" vertical="top"/>
    </xf>
    <xf numFmtId="0" fontId="4" fillId="0" borderId="12" xfId="0" applyFont="1" applyFill="1" applyBorder="1" applyAlignment="1">
      <alignment horizontal="left" vertical="top"/>
    </xf>
    <xf numFmtId="0" fontId="4" fillId="0" borderId="12" xfId="0" applyFont="1" applyFill="1" applyBorder="1" applyAlignment="1">
      <alignment vertical="top"/>
    </xf>
    <xf numFmtId="0" fontId="4" fillId="0" borderId="12" xfId="0" applyFont="1" applyFill="1" applyBorder="1" applyAlignment="1">
      <alignment horizontal="center" vertical="top"/>
    </xf>
    <xf numFmtId="167" fontId="14" fillId="0" borderId="12" xfId="2" applyNumberFormat="1" applyFont="1" applyFill="1" applyBorder="1" applyAlignment="1">
      <alignment vertical="top"/>
    </xf>
    <xf numFmtId="37" fontId="14" fillId="0" borderId="12" xfId="2" applyNumberFormat="1" applyFont="1" applyFill="1" applyBorder="1" applyAlignment="1">
      <alignment horizontal="center" vertical="top"/>
    </xf>
    <xf numFmtId="164" fontId="14" fillId="0" borderId="12" xfId="2" applyNumberFormat="1" applyFont="1" applyFill="1" applyBorder="1" applyAlignment="1">
      <alignment vertical="top"/>
    </xf>
    <xf numFmtId="0" fontId="12" fillId="0" borderId="0" xfId="0" applyFont="1" applyFill="1" applyAlignment="1">
      <alignment vertical="top"/>
    </xf>
    <xf numFmtId="3" fontId="5" fillId="0" borderId="12" xfId="0" applyNumberFormat="1" applyFont="1" applyBorder="1" applyAlignment="1">
      <alignment vertical="center"/>
    </xf>
    <xf numFmtId="164" fontId="10" fillId="0" borderId="12" xfId="2" applyNumberFormat="1" applyFont="1" applyFill="1" applyBorder="1" applyAlignment="1">
      <alignment vertical="top"/>
    </xf>
    <xf numFmtId="0" fontId="5" fillId="0" borderId="0" xfId="0" applyFont="1" applyFill="1" applyAlignment="1">
      <alignment horizontal="left"/>
    </xf>
    <xf numFmtId="167" fontId="10" fillId="0" borderId="0" xfId="2" applyNumberFormat="1" applyFont="1" applyFill="1" applyAlignment="1">
      <alignment horizontal="center"/>
    </xf>
    <xf numFmtId="167" fontId="10" fillId="0" borderId="0" xfId="2" applyNumberFormat="1" applyFont="1" applyFill="1" applyAlignment="1"/>
    <xf numFmtId="164" fontId="5" fillId="0" borderId="0" xfId="3" applyFont="1" applyFill="1" applyAlignment="1"/>
    <xf numFmtId="0" fontId="4" fillId="0" borderId="0" xfId="0" applyFont="1" applyFill="1" applyAlignment="1">
      <alignment horizontal="left"/>
    </xf>
    <xf numFmtId="0" fontId="0" fillId="0" borderId="0" xfId="0" applyFont="1" applyFill="1" applyAlignment="1">
      <alignment horizontal="left"/>
    </xf>
    <xf numFmtId="167" fontId="18" fillId="0" borderId="0" xfId="2" applyNumberFormat="1" applyFont="1" applyFill="1" applyAlignment="1"/>
    <xf numFmtId="10" fontId="16" fillId="0" borderId="12" xfId="3" applyNumberFormat="1" applyFont="1" applyFill="1" applyBorder="1" applyAlignment="1"/>
    <xf numFmtId="10" fontId="4" fillId="0" borderId="12" xfId="3" applyNumberFormat="1" applyFont="1" applyFill="1" applyBorder="1" applyAlignment="1"/>
    <xf numFmtId="10" fontId="5" fillId="0" borderId="12" xfId="3" applyNumberFormat="1" applyFont="1" applyFill="1" applyBorder="1" applyAlignment="1"/>
    <xf numFmtId="0" fontId="9" fillId="0" borderId="4" xfId="0" applyFont="1" applyBorder="1" applyAlignment="1">
      <alignment wrapText="1"/>
    </xf>
    <xf numFmtId="0" fontId="9" fillId="0" borderId="5" xfId="0" applyFont="1" applyBorder="1" applyAlignment="1">
      <alignment wrapText="1"/>
    </xf>
    <xf numFmtId="0" fontId="9" fillId="0" borderId="0" xfId="0" applyFont="1" applyBorder="1" applyAlignment="1">
      <alignment wrapText="1"/>
    </xf>
    <xf numFmtId="0" fontId="9" fillId="0" borderId="1" xfId="0" applyFont="1" applyBorder="1" applyAlignment="1">
      <alignment wrapText="1"/>
    </xf>
    <xf numFmtId="0" fontId="9" fillId="0" borderId="2" xfId="0" applyFont="1" applyBorder="1" applyAlignment="1">
      <alignment vertical="center" wrapText="1"/>
    </xf>
    <xf numFmtId="0" fontId="9" fillId="0" borderId="9" xfId="0" applyFont="1" applyBorder="1" applyAlignment="1">
      <alignment horizontal="center" vertical="center" wrapText="1"/>
    </xf>
    <xf numFmtId="0" fontId="9" fillId="0" borderId="3" xfId="0" applyFont="1" applyBorder="1" applyAlignment="1">
      <alignment wrapText="1"/>
    </xf>
    <xf numFmtId="0" fontId="9" fillId="0" borderId="0" xfId="0" applyFont="1" applyBorder="1" applyAlignment="1">
      <alignment horizontal="left" vertical="center" wrapText="1"/>
    </xf>
    <xf numFmtId="0" fontId="9" fillId="0" borderId="0" xfId="0" applyFont="1" applyBorder="1" applyAlignment="1">
      <alignment horizontal="center" vertical="top" wrapText="1"/>
    </xf>
    <xf numFmtId="0" fontId="9" fillId="0" borderId="0" xfId="0" applyFont="1" applyBorder="1" applyAlignment="1">
      <alignment vertical="top" wrapText="1"/>
    </xf>
    <xf numFmtId="0" fontId="9" fillId="0" borderId="0" xfId="0" applyFont="1" applyBorder="1" applyAlignment="1">
      <alignment vertical="center" wrapText="1"/>
    </xf>
    <xf numFmtId="0" fontId="9" fillId="0" borderId="0" xfId="0" applyFont="1" applyBorder="1" applyAlignment="1">
      <alignment horizontal="right" vertical="center" wrapText="1"/>
    </xf>
    <xf numFmtId="0" fontId="4" fillId="0" borderId="0" xfId="0" applyFont="1" applyBorder="1" applyAlignment="1">
      <alignment horizontal="left"/>
    </xf>
    <xf numFmtId="0" fontId="4" fillId="0" borderId="12" xfId="0" applyFont="1" applyBorder="1" applyAlignment="1">
      <alignment horizontal="center"/>
    </xf>
    <xf numFmtId="166" fontId="4" fillId="0" borderId="12" xfId="0" applyNumberFormat="1" applyFont="1" applyBorder="1" applyAlignment="1">
      <alignment horizontal="center"/>
    </xf>
    <xf numFmtId="0" fontId="4" fillId="0" borderId="0" xfId="0" applyFont="1" applyBorder="1" applyAlignment="1">
      <alignment horizontal="center"/>
    </xf>
    <xf numFmtId="166" fontId="5" fillId="0" borderId="0" xfId="0" applyNumberFormat="1" applyFont="1" applyFill="1" applyAlignment="1"/>
    <xf numFmtId="0" fontId="8" fillId="0" borderId="0" xfId="1" applyFont="1" applyFill="1" applyAlignment="1" applyProtection="1">
      <alignment horizontal="left" vertical="top"/>
      <protection locked="0"/>
    </xf>
    <xf numFmtId="166" fontId="5" fillId="0" borderId="0" xfId="0" applyNumberFormat="1" applyFont="1" applyAlignment="1">
      <alignment horizontal="center"/>
    </xf>
    <xf numFmtId="166" fontId="4" fillId="0" borderId="9" xfId="0" applyNumberFormat="1" applyFont="1" applyBorder="1" applyAlignment="1">
      <alignment horizontal="center"/>
    </xf>
    <xf numFmtId="1" fontId="5" fillId="0" borderId="0" xfId="0" applyNumberFormat="1" applyFont="1" applyAlignment="1">
      <alignment horizontal="right"/>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right"/>
    </xf>
    <xf numFmtId="0" fontId="4" fillId="0" borderId="9" xfId="0" applyFont="1" applyBorder="1" applyAlignment="1">
      <alignment horizontal="center" vertical="center"/>
    </xf>
    <xf numFmtId="0" fontId="5" fillId="0" borderId="15" xfId="0" applyFont="1" applyFill="1" applyBorder="1" applyAlignment="1">
      <alignment horizontal="left" vertical="center"/>
    </xf>
    <xf numFmtId="0" fontId="5" fillId="0" borderId="0" xfId="0" applyFont="1" applyFill="1" applyBorder="1" applyAlignment="1">
      <alignment horizontal="left"/>
    </xf>
    <xf numFmtId="0" fontId="5" fillId="0" borderId="0" xfId="0" applyFont="1" applyBorder="1" applyAlignment="1"/>
    <xf numFmtId="0" fontId="5" fillId="0" borderId="0" xfId="0" applyFont="1" applyFill="1" applyBorder="1" applyAlignment="1">
      <alignment horizontal="left" vertical="center"/>
    </xf>
    <xf numFmtId="164" fontId="0" fillId="0" borderId="0" xfId="0" applyNumberFormat="1"/>
    <xf numFmtId="0" fontId="5" fillId="0" borderId="0" xfId="0" applyFont="1" applyBorder="1" applyAlignment="1">
      <alignment vertical="center"/>
    </xf>
    <xf numFmtId="0" fontId="5" fillId="0" borderId="18" xfId="0" applyFont="1" applyBorder="1" applyAlignment="1"/>
    <xf numFmtId="0" fontId="5" fillId="0" borderId="18" xfId="0" applyFont="1" applyFill="1" applyBorder="1" applyAlignment="1">
      <alignment vertical="center"/>
    </xf>
    <xf numFmtId="0" fontId="5" fillId="0" borderId="18" xfId="0" applyFont="1" applyFill="1" applyBorder="1" applyAlignment="1"/>
    <xf numFmtId="0" fontId="5" fillId="0" borderId="18" xfId="0" applyFont="1" applyBorder="1" applyAlignment="1">
      <alignment vertical="center"/>
    </xf>
    <xf numFmtId="0" fontId="4" fillId="0" borderId="15" xfId="0" applyFont="1" applyBorder="1" applyAlignment="1">
      <alignment horizontal="left" vertical="center"/>
    </xf>
    <xf numFmtId="0" fontId="5" fillId="0" borderId="12" xfId="0" applyFont="1" applyBorder="1" applyAlignment="1">
      <alignmen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1" xfId="0" applyFont="1" applyBorder="1" applyAlignment="1">
      <alignment vertical="center"/>
    </xf>
    <xf numFmtId="0" fontId="5" fillId="0" borderId="18" xfId="0" applyFont="1" applyBorder="1" applyAlignment="1">
      <alignment horizontal="left"/>
    </xf>
    <xf numFmtId="0" fontId="5" fillId="0" borderId="21" xfId="0" applyFont="1" applyBorder="1" applyAlignment="1">
      <alignment horizontal="left"/>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0" fillId="0" borderId="18" xfId="0" applyBorder="1" applyAlignment="1"/>
    <xf numFmtId="0" fontId="0" fillId="0" borderId="18" xfId="0" applyBorder="1" applyAlignment="1">
      <alignment wrapText="1"/>
    </xf>
    <xf numFmtId="0" fontId="5" fillId="0" borderId="18" xfId="0" applyFont="1" applyBorder="1" applyAlignment="1">
      <alignment vertical="center" wrapText="1"/>
    </xf>
    <xf numFmtId="0" fontId="5" fillId="0" borderId="20" xfId="0" applyFont="1" applyBorder="1" applyAlignment="1">
      <alignment horizontal="left"/>
    </xf>
    <xf numFmtId="0" fontId="5" fillId="0" borderId="13" xfId="0" applyFont="1" applyBorder="1" applyAlignment="1">
      <alignment horizontal="left" vertical="center"/>
    </xf>
    <xf numFmtId="0" fontId="5" fillId="0" borderId="13" xfId="0" applyFont="1" applyBorder="1" applyAlignment="1">
      <alignment horizontal="center" vertical="center"/>
    </xf>
    <xf numFmtId="166" fontId="5" fillId="0" borderId="13" xfId="0" applyNumberFormat="1" applyFont="1" applyBorder="1" applyAlignment="1">
      <alignment vertical="center"/>
    </xf>
    <xf numFmtId="0" fontId="5" fillId="0" borderId="13" xfId="0" applyFont="1" applyBorder="1" applyAlignment="1">
      <alignment horizontal="center"/>
    </xf>
    <xf numFmtId="0" fontId="5" fillId="0" borderId="13" xfId="0" applyFont="1" applyBorder="1" applyAlignment="1">
      <alignment horizontal="left"/>
    </xf>
    <xf numFmtId="0" fontId="5" fillId="0" borderId="22" xfId="0" applyFont="1" applyBorder="1" applyAlignment="1">
      <alignment horizontal="left"/>
    </xf>
    <xf numFmtId="166" fontId="5" fillId="0" borderId="14" xfId="0" applyNumberFormat="1" applyFont="1" applyBorder="1" applyAlignment="1">
      <alignment horizontal="left"/>
    </xf>
    <xf numFmtId="0" fontId="5" fillId="0" borderId="14" xfId="0" applyFont="1" applyBorder="1" applyAlignment="1">
      <alignment horizontal="left"/>
    </xf>
    <xf numFmtId="0" fontId="5" fillId="0" borderId="19" xfId="0" applyFont="1" applyBorder="1" applyAlignment="1">
      <alignment horizontal="left"/>
    </xf>
    <xf numFmtId="0" fontId="5" fillId="0" borderId="19" xfId="0" applyFont="1" applyBorder="1" applyAlignment="1">
      <alignment horizontal="center"/>
    </xf>
    <xf numFmtId="166" fontId="5" fillId="0" borderId="19" xfId="0" applyNumberFormat="1" applyFont="1" applyBorder="1" applyAlignment="1">
      <alignment horizontal="left"/>
    </xf>
    <xf numFmtId="0" fontId="5" fillId="0" borderId="19" xfId="0" applyFont="1" applyFill="1" applyBorder="1" applyAlignment="1">
      <alignment horizontal="left"/>
    </xf>
    <xf numFmtId="166" fontId="5" fillId="0" borderId="19" xfId="0" applyNumberFormat="1" applyFont="1" applyFill="1" applyBorder="1" applyAlignment="1">
      <alignment horizontal="left"/>
    </xf>
    <xf numFmtId="0" fontId="5" fillId="0" borderId="19" xfId="0" applyFont="1" applyFill="1" applyBorder="1" applyAlignment="1">
      <alignment horizontal="center"/>
    </xf>
    <xf numFmtId="166" fontId="5" fillId="0" borderId="19" xfId="0" applyNumberFormat="1" applyFont="1" applyBorder="1" applyAlignment="1">
      <alignment horizontal="center"/>
    </xf>
    <xf numFmtId="166" fontId="4" fillId="0" borderId="19" xfId="0" applyNumberFormat="1" applyFont="1" applyBorder="1" applyAlignment="1">
      <alignment horizontal="left"/>
    </xf>
    <xf numFmtId="0" fontId="4" fillId="0" borderId="19" xfId="0" applyFont="1" applyBorder="1" applyAlignment="1">
      <alignment horizontal="left"/>
    </xf>
    <xf numFmtId="0" fontId="4" fillId="0" borderId="19" xfId="0" applyFont="1" applyBorder="1" applyAlignment="1">
      <alignment horizont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18" xfId="0" applyFont="1" applyBorder="1" applyAlignment="1"/>
    <xf numFmtId="0" fontId="5" fillId="0" borderId="23" xfId="0" applyFont="1" applyBorder="1" applyAlignment="1">
      <alignment horizontal="left"/>
    </xf>
    <xf numFmtId="0" fontId="5" fillId="0" borderId="4" xfId="0" applyFont="1" applyBorder="1" applyAlignment="1">
      <alignment horizontal="left"/>
    </xf>
    <xf numFmtId="0" fontId="5" fillId="0" borderId="24" xfId="0" applyFont="1" applyBorder="1" applyAlignment="1">
      <alignment horizontal="left"/>
    </xf>
    <xf numFmtId="0" fontId="4" fillId="0" borderId="0" xfId="0" applyFont="1" applyFill="1" applyAlignment="1">
      <alignment horizontal="center"/>
    </xf>
    <xf numFmtId="0" fontId="5" fillId="0" borderId="0" xfId="0" applyFont="1" applyFill="1" applyAlignment="1">
      <alignment horizontal="center"/>
    </xf>
    <xf numFmtId="164" fontId="5" fillId="0" borderId="0" xfId="3" applyFont="1" applyFill="1" applyAlignment="1">
      <alignment horizontal="center"/>
    </xf>
    <xf numFmtId="0" fontId="5" fillId="0" borderId="0" xfId="0" applyFont="1" applyFill="1" applyAlignment="1">
      <alignment horizontal="center" vertical="top"/>
    </xf>
    <xf numFmtId="0" fontId="5" fillId="0" borderId="0" xfId="0" applyFont="1" applyFill="1" applyBorder="1" applyAlignment="1">
      <alignment horizontal="center"/>
    </xf>
    <xf numFmtId="0" fontId="5" fillId="0" borderId="13" xfId="0" applyFont="1" applyFill="1" applyBorder="1" applyAlignment="1">
      <alignment horizontal="center" vertical="center"/>
    </xf>
    <xf numFmtId="0" fontId="4" fillId="0" borderId="19" xfId="0" applyFont="1" applyFill="1" applyBorder="1" applyAlignment="1">
      <alignment horizontal="center"/>
    </xf>
    <xf numFmtId="49" fontId="5" fillId="0" borderId="0" xfId="0" applyNumberFormat="1" applyFont="1" applyFill="1" applyBorder="1" applyAlignment="1">
      <alignment horizontal="left"/>
    </xf>
    <xf numFmtId="49" fontId="4" fillId="0" borderId="12" xfId="0" applyNumberFormat="1" applyFont="1" applyFill="1" applyBorder="1" applyAlignment="1">
      <alignment horizontal="center"/>
    </xf>
    <xf numFmtId="49" fontId="5" fillId="0" borderId="13" xfId="0" applyNumberFormat="1" applyFont="1" applyFill="1" applyBorder="1" applyAlignment="1">
      <alignment horizontal="left"/>
    </xf>
    <xf numFmtId="49" fontId="5" fillId="0" borderId="19" xfId="0" applyNumberFormat="1" applyFont="1" applyFill="1" applyBorder="1" applyAlignment="1">
      <alignment horizontal="left"/>
    </xf>
    <xf numFmtId="49" fontId="4" fillId="0" borderId="19" xfId="0" applyNumberFormat="1" applyFont="1" applyFill="1" applyBorder="1" applyAlignment="1">
      <alignment horizontal="left"/>
    </xf>
    <xf numFmtId="49" fontId="5" fillId="0" borderId="14" xfId="0" applyNumberFormat="1" applyFont="1" applyFill="1" applyBorder="1" applyAlignment="1">
      <alignment horizontal="left"/>
    </xf>
    <xf numFmtId="49" fontId="5" fillId="0" borderId="9" xfId="0" applyNumberFormat="1" applyFont="1" applyFill="1" applyBorder="1" applyAlignment="1">
      <alignment horizontal="left"/>
    </xf>
    <xf numFmtId="0" fontId="1" fillId="0" borderId="0" xfId="0" applyFont="1" applyFill="1" applyAlignment="1">
      <alignment horizontal="center" vertical="center"/>
    </xf>
    <xf numFmtId="0" fontId="1" fillId="0" borderId="0" xfId="0" applyFont="1" applyFill="1" applyAlignment="1"/>
    <xf numFmtId="0" fontId="20" fillId="0" borderId="0" xfId="4" applyFont="1" applyFill="1" applyAlignment="1" applyProtection="1">
      <alignment horizontal="left" vertical="top"/>
      <protection locked="0"/>
    </xf>
    <xf numFmtId="164" fontId="12" fillId="0" borderId="0" xfId="0" applyNumberFormat="1" applyFont="1" applyFill="1" applyAlignment="1">
      <alignment vertical="top"/>
    </xf>
    <xf numFmtId="14" fontId="0" fillId="0" borderId="12" xfId="0" applyNumberFormat="1" applyFill="1" applyBorder="1" applyAlignment="1">
      <alignment horizontal="center"/>
    </xf>
    <xf numFmtId="0" fontId="0" fillId="0" borderId="12" xfId="0" applyFill="1" applyBorder="1" applyAlignment="1">
      <alignment horizontal="center"/>
    </xf>
    <xf numFmtId="0" fontId="0" fillId="0" borderId="12" xfId="0" applyBorder="1" applyAlignment="1">
      <alignment horizontal="center"/>
    </xf>
    <xf numFmtId="14" fontId="0" fillId="0" borderId="12" xfId="0" applyNumberFormat="1" applyBorder="1" applyAlignment="1">
      <alignment horizontal="center"/>
    </xf>
    <xf numFmtId="14" fontId="5" fillId="0" borderId="19" xfId="0" applyNumberFormat="1" applyFont="1" applyBorder="1" applyAlignment="1">
      <alignment horizontal="center"/>
    </xf>
    <xf numFmtId="0" fontId="2" fillId="0" borderId="0" xfId="0" applyFont="1" applyBorder="1" applyAlignment="1">
      <alignment horizontal="center" vertical="center" wrapText="1"/>
    </xf>
    <xf numFmtId="0" fontId="9" fillId="0" borderId="0" xfId="0" applyFont="1" applyBorder="1" applyAlignment="1">
      <alignment horizontal="center" vertical="center" wrapText="1"/>
    </xf>
    <xf numFmtId="166" fontId="5" fillId="0" borderId="9" xfId="0" applyNumberFormat="1" applyFont="1" applyBorder="1" applyAlignment="1"/>
    <xf numFmtId="0" fontId="2" fillId="0" borderId="0" xfId="0" applyFont="1" applyBorder="1" applyAlignment="1">
      <alignment horizontal="center" vertical="center" wrapText="1"/>
    </xf>
    <xf numFmtId="0" fontId="9" fillId="0" borderId="0" xfId="0" applyFont="1" applyBorder="1" applyAlignment="1">
      <alignment horizontal="center" vertical="center" wrapText="1"/>
    </xf>
    <xf numFmtId="0" fontId="5" fillId="0" borderId="0" xfId="0" applyFont="1" applyAlignment="1">
      <alignment horizontal="left" wrapText="1"/>
    </xf>
    <xf numFmtId="0" fontId="4" fillId="0" borderId="0" xfId="0" applyFont="1" applyAlignment="1">
      <alignment horizontal="center"/>
    </xf>
    <xf numFmtId="0" fontId="8" fillId="0" borderId="0" xfId="1" applyFont="1" applyFill="1" applyBorder="1" applyAlignment="1" applyProtection="1">
      <alignment horizontal="left" vertical="top" wrapText="1"/>
      <protection locked="0"/>
    </xf>
    <xf numFmtId="0" fontId="8" fillId="0" borderId="0" xfId="1" applyFont="1" applyFill="1" applyAlignment="1" applyProtection="1">
      <alignment horizontal="left" vertical="top" wrapText="1"/>
      <protection locked="0"/>
    </xf>
    <xf numFmtId="0" fontId="5" fillId="0" borderId="0" xfId="0" applyFont="1" applyAlignment="1">
      <alignment horizontal="left"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left"/>
    </xf>
    <xf numFmtId="0" fontId="4" fillId="0" borderId="9" xfId="0" applyFont="1" applyBorder="1" applyAlignment="1">
      <alignment horizontal="left"/>
    </xf>
    <xf numFmtId="0" fontId="4" fillId="0" borderId="11" xfId="0" applyFont="1" applyBorder="1" applyAlignment="1">
      <alignment horizontal="left"/>
    </xf>
    <xf numFmtId="0" fontId="4" fillId="0" borderId="0" xfId="0" applyFont="1" applyFill="1" applyAlignment="1">
      <alignment horizontal="center"/>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167" fontId="14" fillId="0" borderId="10" xfId="2" applyNumberFormat="1" applyFont="1" applyFill="1" applyBorder="1" applyAlignment="1">
      <alignment horizontal="center" vertical="center"/>
    </xf>
    <xf numFmtId="167" fontId="14" fillId="0" borderId="9" xfId="2" applyNumberFormat="1" applyFont="1" applyFill="1" applyBorder="1" applyAlignment="1">
      <alignment horizontal="center" vertical="center"/>
    </xf>
    <xf numFmtId="167" fontId="14" fillId="0" borderId="11" xfId="2"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167" fontId="14" fillId="0" borderId="13" xfId="2" applyNumberFormat="1" applyFont="1" applyFill="1" applyBorder="1" applyAlignment="1">
      <alignment horizontal="center" vertical="center"/>
    </xf>
    <xf numFmtId="167" fontId="14" fillId="0" borderId="14" xfId="2" applyNumberFormat="1" applyFont="1" applyFill="1" applyBorder="1" applyAlignment="1">
      <alignment horizontal="center" vertical="center"/>
    </xf>
    <xf numFmtId="164" fontId="5" fillId="0" borderId="2" xfId="3" applyFont="1" applyFill="1" applyBorder="1" applyAlignment="1">
      <alignment horizontal="center"/>
    </xf>
    <xf numFmtId="0" fontId="5" fillId="0" borderId="0" xfId="0" applyFont="1" applyFill="1" applyAlignment="1">
      <alignment horizontal="center" vertical="top"/>
    </xf>
    <xf numFmtId="164" fontId="5" fillId="0" borderId="0" xfId="3" applyFont="1" applyFill="1" applyAlignment="1">
      <alignment horizontal="center"/>
    </xf>
    <xf numFmtId="0" fontId="5" fillId="0" borderId="0" xfId="0" applyFont="1" applyFill="1" applyAlignment="1">
      <alignment horizont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9" xfId="0" quotePrefix="1" applyFont="1" applyFill="1" applyBorder="1" applyAlignment="1">
      <alignment horizontal="left"/>
    </xf>
  </cellXfs>
  <cellStyles count="5">
    <cellStyle name="Comma" xfId="2" builtinId="3"/>
    <cellStyle name="Comma [0]" xfId="3" builtinId="6"/>
    <cellStyle name="Normal" xfId="0" builtinId="0"/>
    <cellStyle name="Normal 2" xfId="1"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340360</xdr:colOff>
      <xdr:row>227</xdr:row>
      <xdr:rowOff>69850</xdr:rowOff>
    </xdr:from>
    <xdr:to>
      <xdr:col>23</xdr:col>
      <xdr:colOff>448945</xdr:colOff>
      <xdr:row>227</xdr:row>
      <xdr:rowOff>69850</xdr:rowOff>
    </xdr:to>
    <xdr:cxnSp macro="">
      <xdr:nvCxnSpPr>
        <xdr:cNvPr id="2" name="Line 6">
          <a:extLst>
            <a:ext uri="{FF2B5EF4-FFF2-40B4-BE49-F238E27FC236}">
              <a16:creationId xmlns:a16="http://schemas.microsoft.com/office/drawing/2014/main" id="{00000000-0008-0000-0200-000002000000}"/>
            </a:ext>
          </a:extLst>
        </xdr:cNvPr>
        <xdr:cNvCxnSpPr>
          <a:cxnSpLocks noChangeShapeType="1"/>
        </xdr:cNvCxnSpPr>
      </xdr:nvCxnSpPr>
      <xdr:spPr bwMode="auto">
        <a:xfrm>
          <a:off x="6264910" y="6661150"/>
          <a:ext cx="718185" cy="0"/>
        </a:xfrm>
        <a:prstGeom prst="line">
          <a:avLst/>
        </a:prstGeom>
        <a:noFill/>
        <a:ln w="4572">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G54"/>
  <sheetViews>
    <sheetView topLeftCell="A20" zoomScale="90" zoomScaleNormal="90" zoomScalePageLayoutView="90" workbookViewId="0">
      <selection activeCell="B33" sqref="B33"/>
    </sheetView>
  </sheetViews>
  <sheetFormatPr defaultColWidth="20.85546875" defaultRowHeight="15.75" x14ac:dyDescent="0.25"/>
  <cols>
    <col min="1" max="1" width="2.5703125" style="32" customWidth="1"/>
    <col min="2" max="2" width="44.140625" style="32" customWidth="1"/>
    <col min="3" max="3" width="10.28515625" style="41" customWidth="1"/>
    <col min="4" max="5" width="23.140625" style="32" customWidth="1"/>
    <col min="6" max="6" width="21.28515625" style="32" customWidth="1"/>
    <col min="7" max="7" width="2.7109375" style="32" customWidth="1"/>
    <col min="8" max="16384" width="20.85546875" style="32"/>
  </cols>
  <sheetData>
    <row r="1" spans="1:7" ht="15.75" customHeight="1" x14ac:dyDescent="0.25">
      <c r="A1" s="28"/>
      <c r="B1" s="29"/>
      <c r="C1" s="30"/>
      <c r="D1" s="29"/>
      <c r="E1" s="29"/>
      <c r="F1" s="29"/>
      <c r="G1" s="31"/>
    </row>
    <row r="2" spans="1:7" s="145" customFormat="1" ht="15.75" customHeight="1" x14ac:dyDescent="0.25">
      <c r="A2" s="143"/>
      <c r="B2" s="248" t="s">
        <v>0</v>
      </c>
      <c r="C2" s="248"/>
      <c r="D2" s="248"/>
      <c r="E2" s="248"/>
      <c r="F2" s="248"/>
      <c r="G2" s="144"/>
    </row>
    <row r="3" spans="1:7" s="145" customFormat="1" ht="15.75" customHeight="1" x14ac:dyDescent="0.25">
      <c r="A3" s="143"/>
      <c r="B3" s="248" t="s">
        <v>571</v>
      </c>
      <c r="C3" s="248"/>
      <c r="D3" s="248"/>
      <c r="E3" s="248"/>
      <c r="F3" s="248"/>
      <c r="G3" s="144"/>
    </row>
    <row r="4" spans="1:7" s="145" customFormat="1" ht="15.75" customHeight="1" x14ac:dyDescent="0.25">
      <c r="A4" s="143"/>
      <c r="B4" s="248" t="s">
        <v>12</v>
      </c>
      <c r="C4" s="248"/>
      <c r="D4" s="248"/>
      <c r="E4" s="248"/>
      <c r="F4" s="248"/>
      <c r="G4" s="144"/>
    </row>
    <row r="5" spans="1:7" s="145" customFormat="1" x14ac:dyDescent="0.25">
      <c r="A5" s="143"/>
      <c r="B5" s="248" t="s">
        <v>1</v>
      </c>
      <c r="C5" s="248"/>
      <c r="D5" s="248"/>
      <c r="E5" s="248"/>
      <c r="F5" s="248"/>
      <c r="G5" s="144"/>
    </row>
    <row r="6" spans="1:7" s="145" customFormat="1" x14ac:dyDescent="0.25">
      <c r="A6" s="143"/>
      <c r="B6" s="248" t="s">
        <v>211</v>
      </c>
      <c r="C6" s="248"/>
      <c r="D6" s="248"/>
      <c r="E6" s="248"/>
      <c r="F6" s="248"/>
      <c r="G6" s="144"/>
    </row>
    <row r="7" spans="1:7" x14ac:dyDescent="0.25">
      <c r="A7" s="35"/>
      <c r="B7" s="26"/>
      <c r="C7" s="26"/>
      <c r="D7" s="26"/>
      <c r="E7" s="26"/>
      <c r="F7" s="26"/>
      <c r="G7" s="40"/>
    </row>
    <row r="8" spans="1:7" s="145" customFormat="1" x14ac:dyDescent="0.25">
      <c r="A8" s="146"/>
      <c r="B8" s="147"/>
      <c r="C8" s="148" t="s">
        <v>8</v>
      </c>
      <c r="D8" s="148" t="s">
        <v>9</v>
      </c>
      <c r="E8" s="148" t="s">
        <v>10</v>
      </c>
      <c r="F8" s="148" t="s">
        <v>11</v>
      </c>
      <c r="G8" s="149"/>
    </row>
    <row r="9" spans="1:7" x14ac:dyDescent="0.25">
      <c r="A9" s="33"/>
      <c r="B9" s="25"/>
      <c r="C9" s="36"/>
      <c r="D9" s="25"/>
      <c r="E9" s="25"/>
      <c r="F9" s="25"/>
      <c r="G9" s="34"/>
    </row>
    <row r="10" spans="1:7" s="145" customFormat="1" x14ac:dyDescent="0.25">
      <c r="A10" s="143"/>
      <c r="B10" s="150" t="s">
        <v>2</v>
      </c>
      <c r="C10" s="151"/>
      <c r="D10" s="152"/>
      <c r="E10" s="152"/>
      <c r="F10" s="153"/>
      <c r="G10" s="144"/>
    </row>
    <row r="11" spans="1:7" x14ac:dyDescent="0.25">
      <c r="A11" s="33"/>
      <c r="B11" s="1" t="s">
        <v>19</v>
      </c>
      <c r="C11" s="72" t="s">
        <v>138</v>
      </c>
      <c r="D11" s="38">
        <v>132200000</v>
      </c>
      <c r="E11" s="38">
        <v>133149000</v>
      </c>
      <c r="F11" s="42">
        <f>E11-D11</f>
        <v>949000</v>
      </c>
      <c r="G11" s="34"/>
    </row>
    <row r="12" spans="1:7" x14ac:dyDescent="0.25">
      <c r="A12" s="33"/>
      <c r="B12" s="1" t="s">
        <v>20</v>
      </c>
      <c r="C12" s="72"/>
      <c r="D12" s="42">
        <v>1625723750</v>
      </c>
      <c r="E12" s="42">
        <v>1625723750</v>
      </c>
      <c r="F12" s="42">
        <f t="shared" ref="F12:F18" si="0">E12-D12</f>
        <v>0</v>
      </c>
      <c r="G12" s="34"/>
    </row>
    <row r="13" spans="1:7" x14ac:dyDescent="0.25">
      <c r="A13" s="33"/>
      <c r="B13" s="1" t="s">
        <v>18</v>
      </c>
      <c r="C13" s="72" t="s">
        <v>139</v>
      </c>
      <c r="D13" s="27">
        <v>879434850</v>
      </c>
      <c r="E13" s="27">
        <v>879434850</v>
      </c>
      <c r="F13" s="42">
        <f t="shared" si="0"/>
        <v>0</v>
      </c>
      <c r="G13" s="34"/>
    </row>
    <row r="14" spans="1:7" ht="15" customHeight="1" x14ac:dyDescent="0.25">
      <c r="A14" s="33"/>
      <c r="B14" s="1" t="s">
        <v>17</v>
      </c>
      <c r="C14" s="72" t="s">
        <v>140</v>
      </c>
      <c r="D14" s="42">
        <v>58419300</v>
      </c>
      <c r="E14" s="42">
        <v>58419300</v>
      </c>
      <c r="F14" s="42">
        <f t="shared" si="0"/>
        <v>0</v>
      </c>
      <c r="G14" s="34"/>
    </row>
    <row r="15" spans="1:7" ht="15" customHeight="1" x14ac:dyDescent="0.25">
      <c r="A15" s="33"/>
      <c r="B15" s="1" t="s">
        <v>16</v>
      </c>
      <c r="C15" s="72" t="s">
        <v>141</v>
      </c>
      <c r="D15" s="42">
        <v>645960500</v>
      </c>
      <c r="E15" s="42">
        <v>645960500</v>
      </c>
      <c r="F15" s="42">
        <f t="shared" si="0"/>
        <v>0</v>
      </c>
      <c r="G15" s="34"/>
    </row>
    <row r="16" spans="1:7" x14ac:dyDescent="0.25">
      <c r="A16" s="33"/>
      <c r="B16" s="1" t="s">
        <v>362</v>
      </c>
      <c r="C16" s="72" t="s">
        <v>142</v>
      </c>
      <c r="D16" s="43"/>
      <c r="E16" s="43"/>
      <c r="F16" s="42">
        <f t="shared" si="0"/>
        <v>0</v>
      </c>
      <c r="G16" s="34"/>
    </row>
    <row r="17" spans="1:7" x14ac:dyDescent="0.25">
      <c r="A17" s="33"/>
      <c r="B17" s="1" t="s">
        <v>15</v>
      </c>
      <c r="C17" s="72" t="s">
        <v>363</v>
      </c>
      <c r="D17" s="43">
        <v>41909100</v>
      </c>
      <c r="E17" s="43">
        <v>41909100</v>
      </c>
      <c r="F17" s="42">
        <f t="shared" si="0"/>
        <v>0</v>
      </c>
      <c r="G17" s="34"/>
    </row>
    <row r="18" spans="1:7" x14ac:dyDescent="0.25">
      <c r="A18" s="33"/>
      <c r="B18" s="1" t="s">
        <v>21</v>
      </c>
      <c r="C18" s="41" t="s">
        <v>361</v>
      </c>
      <c r="D18" s="27">
        <v>51910000</v>
      </c>
      <c r="E18" s="27">
        <v>63379664</v>
      </c>
      <c r="F18" s="42">
        <f t="shared" si="0"/>
        <v>11469664</v>
      </c>
      <c r="G18" s="34"/>
    </row>
    <row r="19" spans="1:7" s="145" customFormat="1" x14ac:dyDescent="0.25">
      <c r="A19" s="143"/>
      <c r="B19" s="154" t="s">
        <v>3</v>
      </c>
      <c r="C19" s="151"/>
      <c r="D19" s="45">
        <f>D11+D12+D18</f>
        <v>1809833750</v>
      </c>
      <c r="E19" s="45">
        <f t="shared" ref="E19:F19" si="1">E11+E12+E18</f>
        <v>1822252414</v>
      </c>
      <c r="F19" s="45">
        <f t="shared" si="1"/>
        <v>12418664</v>
      </c>
      <c r="G19" s="144"/>
    </row>
    <row r="20" spans="1:7" x14ac:dyDescent="0.25">
      <c r="A20" s="33"/>
      <c r="B20" s="25"/>
      <c r="C20" s="36"/>
      <c r="D20" s="25"/>
      <c r="E20" s="25"/>
      <c r="F20" s="25"/>
      <c r="G20" s="34"/>
    </row>
    <row r="21" spans="1:7" s="145" customFormat="1" x14ac:dyDescent="0.25">
      <c r="A21" s="143"/>
      <c r="B21" s="150" t="s">
        <v>4</v>
      </c>
      <c r="C21" s="151"/>
      <c r="D21" s="153"/>
      <c r="E21" s="153"/>
      <c r="F21" s="153"/>
      <c r="G21" s="144"/>
    </row>
    <row r="22" spans="1:7" ht="31.5" x14ac:dyDescent="0.25">
      <c r="A22" s="33"/>
      <c r="B22" s="1" t="s">
        <v>722</v>
      </c>
      <c r="C22" s="72" t="s">
        <v>364</v>
      </c>
      <c r="D22" s="43">
        <v>936000804</v>
      </c>
      <c r="E22" s="43">
        <v>901628142</v>
      </c>
      <c r="F22" s="42">
        <f>E22-D22</f>
        <v>-34372662</v>
      </c>
      <c r="G22" s="34"/>
    </row>
    <row r="23" spans="1:7" ht="47.25" x14ac:dyDescent="0.25">
      <c r="A23" s="33"/>
      <c r="B23" s="1" t="s">
        <v>82</v>
      </c>
      <c r="C23" s="72" t="s">
        <v>365</v>
      </c>
      <c r="D23" s="43">
        <v>806006850</v>
      </c>
      <c r="E23" s="43">
        <v>767535200</v>
      </c>
      <c r="F23" s="42">
        <f t="shared" ref="F23:F27" si="2">E23-D23</f>
        <v>-38471650</v>
      </c>
      <c r="G23" s="34"/>
    </row>
    <row r="24" spans="1:7" ht="15" customHeight="1" x14ac:dyDescent="0.25">
      <c r="A24" s="33"/>
      <c r="B24" s="1" t="s">
        <v>723</v>
      </c>
      <c r="C24" s="72" t="s">
        <v>366</v>
      </c>
      <c r="D24" s="43">
        <v>33642500</v>
      </c>
      <c r="E24" s="43">
        <v>33334500</v>
      </c>
      <c r="F24" s="42">
        <f t="shared" si="2"/>
        <v>-308000</v>
      </c>
      <c r="G24" s="34"/>
    </row>
    <row r="25" spans="1:7" ht="29.25" customHeight="1" x14ac:dyDescent="0.25">
      <c r="A25" s="33"/>
      <c r="B25" s="1" t="s">
        <v>724</v>
      </c>
      <c r="C25" s="72" t="s">
        <v>367</v>
      </c>
      <c r="D25" s="42">
        <v>25045000</v>
      </c>
      <c r="E25" s="42">
        <v>25045000</v>
      </c>
      <c r="F25" s="42">
        <f t="shared" si="2"/>
        <v>0</v>
      </c>
      <c r="G25" s="34"/>
    </row>
    <row r="26" spans="1:7" ht="32.25" customHeight="1" x14ac:dyDescent="0.25">
      <c r="A26" s="33"/>
      <c r="B26" s="1" t="s">
        <v>307</v>
      </c>
      <c r="C26" s="72" t="s">
        <v>368</v>
      </c>
      <c r="D26" s="42">
        <v>1125000</v>
      </c>
      <c r="E26" s="42">
        <v>0</v>
      </c>
      <c r="F26" s="42">
        <f t="shared" si="2"/>
        <v>-1125000</v>
      </c>
      <c r="G26" s="34"/>
    </row>
    <row r="27" spans="1:7" ht="15" customHeight="1" x14ac:dyDescent="0.25">
      <c r="A27" s="33"/>
      <c r="B27" s="1" t="s">
        <v>725</v>
      </c>
      <c r="C27" s="36"/>
      <c r="D27" s="42"/>
      <c r="E27" s="42"/>
      <c r="F27" s="42">
        <f t="shared" si="2"/>
        <v>0</v>
      </c>
      <c r="G27" s="34"/>
    </row>
    <row r="28" spans="1:7" s="145" customFormat="1" x14ac:dyDescent="0.25">
      <c r="A28" s="143"/>
      <c r="B28" s="154" t="s">
        <v>13</v>
      </c>
      <c r="C28" s="151"/>
      <c r="D28" s="46">
        <f>SUM(D22:D27)</f>
        <v>1801820154</v>
      </c>
      <c r="E28" s="46">
        <f t="shared" ref="E28:F28" si="3">SUM(E22:E27)</f>
        <v>1727542842</v>
      </c>
      <c r="F28" s="46">
        <f t="shared" si="3"/>
        <v>-74277312</v>
      </c>
      <c r="G28" s="144"/>
    </row>
    <row r="29" spans="1:7" s="145" customFormat="1" x14ac:dyDescent="0.25">
      <c r="A29" s="143"/>
      <c r="B29" s="154" t="s">
        <v>14</v>
      </c>
      <c r="C29" s="151"/>
      <c r="D29" s="46">
        <f>D19-D28</f>
        <v>8013596</v>
      </c>
      <c r="E29" s="46">
        <f t="shared" ref="E29:F29" si="4">E19-E28</f>
        <v>94709572</v>
      </c>
      <c r="F29" s="46">
        <f t="shared" si="4"/>
        <v>86695976</v>
      </c>
      <c r="G29" s="144"/>
    </row>
    <row r="30" spans="1:7" x14ac:dyDescent="0.25">
      <c r="A30" s="33"/>
      <c r="B30" s="1"/>
      <c r="C30" s="36"/>
      <c r="D30" s="37"/>
      <c r="E30" s="37"/>
      <c r="F30" s="25"/>
      <c r="G30" s="34"/>
    </row>
    <row r="31" spans="1:7" x14ac:dyDescent="0.25">
      <c r="A31" s="33"/>
      <c r="B31" s="150" t="s">
        <v>5</v>
      </c>
      <c r="C31" s="72" t="s">
        <v>369</v>
      </c>
      <c r="D31" s="3"/>
      <c r="E31" s="4"/>
      <c r="F31" s="25"/>
      <c r="G31" s="34"/>
    </row>
    <row r="32" spans="1:7" x14ac:dyDescent="0.25">
      <c r="A32" s="33"/>
      <c r="B32" s="1" t="s">
        <v>22</v>
      </c>
      <c r="C32" s="244"/>
      <c r="D32" s="27">
        <v>76986404</v>
      </c>
      <c r="E32" s="27">
        <v>76986404</v>
      </c>
      <c r="F32" s="47">
        <f>D32-E32</f>
        <v>0</v>
      </c>
      <c r="G32" s="34"/>
    </row>
    <row r="33" spans="1:7" x14ac:dyDescent="0.25">
      <c r="A33" s="33"/>
      <c r="B33" s="1" t="s">
        <v>23</v>
      </c>
      <c r="C33" s="244"/>
      <c r="D33" s="44">
        <v>85000000</v>
      </c>
      <c r="E33" s="44">
        <v>85000000</v>
      </c>
      <c r="F33" s="47">
        <f>D33-E33</f>
        <v>0</v>
      </c>
      <c r="G33" s="34"/>
    </row>
    <row r="34" spans="1:7" s="145" customFormat="1" x14ac:dyDescent="0.25">
      <c r="A34" s="143"/>
      <c r="B34" s="154" t="s">
        <v>6</v>
      </c>
      <c r="C34" s="245"/>
      <c r="D34" s="49">
        <f>D32-D33</f>
        <v>-8013596</v>
      </c>
      <c r="E34" s="49">
        <f t="shared" ref="E34:F34" si="5">E32-E33</f>
        <v>-8013596</v>
      </c>
      <c r="F34" s="49">
        <f t="shared" si="5"/>
        <v>0</v>
      </c>
      <c r="G34" s="144"/>
    </row>
    <row r="35" spans="1:7" s="145" customFormat="1" x14ac:dyDescent="0.25">
      <c r="A35" s="143"/>
      <c r="B35" s="150" t="s">
        <v>7</v>
      </c>
      <c r="C35" s="245"/>
      <c r="D35" s="48">
        <f>D29+D34</f>
        <v>0</v>
      </c>
      <c r="E35" s="48">
        <f t="shared" ref="E35:F35" si="6">E29+E34</f>
        <v>86695976</v>
      </c>
      <c r="F35" s="48">
        <f t="shared" si="6"/>
        <v>86695976</v>
      </c>
      <c r="G35" s="144"/>
    </row>
    <row r="36" spans="1:7" x14ac:dyDescent="0.25">
      <c r="A36" s="35"/>
      <c r="B36" s="39"/>
      <c r="C36" s="26"/>
      <c r="D36" s="5"/>
      <c r="E36" s="6"/>
      <c r="F36" s="6"/>
      <c r="G36" s="40"/>
    </row>
    <row r="37" spans="1:7" x14ac:dyDescent="0.25">
      <c r="B37" s="37"/>
      <c r="C37" s="244"/>
      <c r="D37" s="3"/>
      <c r="E37" s="4"/>
      <c r="F37" s="37"/>
    </row>
    <row r="38" spans="1:7" x14ac:dyDescent="0.25">
      <c r="B38" s="37"/>
      <c r="C38" s="244"/>
      <c r="D38" s="3"/>
      <c r="E38" s="4"/>
      <c r="F38" s="37"/>
    </row>
    <row r="39" spans="1:7" x14ac:dyDescent="0.25">
      <c r="B39" s="37"/>
      <c r="C39" s="244"/>
      <c r="D39" s="37"/>
      <c r="E39" s="37"/>
      <c r="F39" s="37"/>
    </row>
    <row r="40" spans="1:7" x14ac:dyDescent="0.25">
      <c r="B40" s="37"/>
      <c r="C40" s="244"/>
      <c r="D40" s="37"/>
      <c r="E40" s="37"/>
      <c r="F40" s="25"/>
    </row>
    <row r="41" spans="1:7" x14ac:dyDescent="0.25">
      <c r="B41" s="37"/>
      <c r="C41" s="244"/>
      <c r="D41" s="37"/>
      <c r="E41" s="37"/>
      <c r="F41" s="2"/>
    </row>
    <row r="42" spans="1:7" x14ac:dyDescent="0.25">
      <c r="B42" s="37"/>
      <c r="C42" s="244"/>
      <c r="D42" s="37"/>
      <c r="E42" s="37"/>
      <c r="F42" s="37"/>
    </row>
    <row r="43" spans="1:7" x14ac:dyDescent="0.25">
      <c r="B43" s="37"/>
      <c r="C43" s="244"/>
      <c r="D43" s="37"/>
      <c r="E43" s="37"/>
      <c r="F43" s="37"/>
    </row>
    <row r="44" spans="1:7" x14ac:dyDescent="0.25">
      <c r="B44" s="37"/>
      <c r="C44" s="244"/>
      <c r="D44" s="37"/>
      <c r="E44" s="37"/>
      <c r="F44" s="37"/>
    </row>
    <row r="45" spans="1:7" x14ac:dyDescent="0.25">
      <c r="B45" s="37"/>
      <c r="C45" s="244"/>
      <c r="D45" s="37"/>
      <c r="E45" s="37"/>
      <c r="F45" s="37"/>
    </row>
    <row r="46" spans="1:7" x14ac:dyDescent="0.25">
      <c r="B46" s="37"/>
      <c r="C46" s="244"/>
      <c r="D46" s="37"/>
      <c r="E46" s="37"/>
      <c r="F46" s="25"/>
    </row>
    <row r="47" spans="1:7" x14ac:dyDescent="0.25">
      <c r="B47" s="37"/>
      <c r="C47" s="244"/>
      <c r="D47" s="37"/>
      <c r="E47" s="37"/>
      <c r="F47" s="37"/>
    </row>
    <row r="48" spans="1:7" x14ac:dyDescent="0.25">
      <c r="B48" s="37"/>
      <c r="C48" s="36"/>
      <c r="D48" s="37"/>
      <c r="E48" s="37"/>
      <c r="F48" s="4"/>
    </row>
    <row r="49" spans="2:6" x14ac:dyDescent="0.25">
      <c r="B49" s="37"/>
      <c r="C49" s="36"/>
      <c r="D49" s="37"/>
      <c r="E49" s="37"/>
      <c r="F49" s="4"/>
    </row>
    <row r="50" spans="2:6" x14ac:dyDescent="0.25">
      <c r="B50" s="37"/>
      <c r="C50" s="244"/>
      <c r="D50" s="37"/>
      <c r="E50" s="37"/>
      <c r="F50" s="25"/>
    </row>
    <row r="51" spans="2:6" x14ac:dyDescent="0.25">
      <c r="B51" s="37"/>
      <c r="C51" s="247"/>
      <c r="D51" s="37"/>
      <c r="E51" s="37"/>
      <c r="F51" s="1"/>
    </row>
    <row r="52" spans="2:6" x14ac:dyDescent="0.25">
      <c r="B52" s="37"/>
      <c r="C52" s="247"/>
      <c r="D52" s="37"/>
      <c r="E52" s="37"/>
      <c r="F52" s="4"/>
    </row>
    <row r="53" spans="2:6" x14ac:dyDescent="0.25">
      <c r="B53" s="37"/>
      <c r="C53" s="247"/>
      <c r="D53" s="37"/>
      <c r="E53" s="37"/>
      <c r="F53" s="4"/>
    </row>
    <row r="54" spans="2:6" x14ac:dyDescent="0.25">
      <c r="B54" s="37"/>
      <c r="C54" s="247"/>
      <c r="D54" s="37"/>
      <c r="E54" s="37"/>
      <c r="F54" s="4"/>
    </row>
  </sheetData>
  <mergeCells count="6">
    <mergeCell ref="C51:C54"/>
    <mergeCell ref="B2:F2"/>
    <mergeCell ref="B3:F3"/>
    <mergeCell ref="B4:F4"/>
    <mergeCell ref="B5:F5"/>
    <mergeCell ref="B6:F6"/>
  </mergeCells>
  <pageMargins left="0.78740157480314965" right="0" top="0.47244094488188981" bottom="0.19685039370078741" header="0.31496062992125984" footer="0.31496062992125984"/>
  <pageSetup paperSize="14" scale="7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0"/>
  <sheetViews>
    <sheetView topLeftCell="A196" zoomScale="90" zoomScaleNormal="90" workbookViewId="0">
      <selection activeCell="F208" sqref="F208"/>
    </sheetView>
  </sheetViews>
  <sheetFormatPr defaultRowHeight="15" x14ac:dyDescent="0.25"/>
  <cols>
    <col min="1" max="2" width="4.7109375" style="7" customWidth="1"/>
    <col min="3" max="3" width="4.85546875" style="7" customWidth="1"/>
    <col min="4" max="4" width="13.42578125" style="7" customWidth="1"/>
    <col min="5" max="5" width="40.7109375" style="7" customWidth="1"/>
    <col min="6" max="6" width="22.28515625" style="12" customWidth="1"/>
    <col min="7" max="7" width="21.28515625" style="12" customWidth="1"/>
    <col min="8" max="8" width="22.140625" style="12" customWidth="1"/>
    <col min="9" max="16384" width="9.140625" style="7"/>
  </cols>
  <sheetData>
    <row r="1" spans="1:8" s="8" customFormat="1" x14ac:dyDescent="0.25">
      <c r="A1" s="250" t="s">
        <v>319</v>
      </c>
      <c r="B1" s="250"/>
      <c r="C1" s="250"/>
      <c r="D1" s="250"/>
      <c r="E1" s="250"/>
      <c r="F1" s="250"/>
      <c r="G1" s="250"/>
      <c r="H1" s="250"/>
    </row>
    <row r="2" spans="1:8" s="8" customFormat="1" x14ac:dyDescent="0.25">
      <c r="A2" s="250" t="s">
        <v>571</v>
      </c>
      <c r="B2" s="250"/>
      <c r="C2" s="250"/>
      <c r="D2" s="250"/>
      <c r="E2" s="250"/>
      <c r="F2" s="250"/>
      <c r="G2" s="250"/>
      <c r="H2" s="250"/>
    </row>
    <row r="3" spans="1:8" s="8" customFormat="1" x14ac:dyDescent="0.25">
      <c r="A3" s="250" t="s">
        <v>320</v>
      </c>
      <c r="B3" s="250"/>
      <c r="C3" s="250"/>
      <c r="D3" s="250"/>
      <c r="E3" s="250"/>
      <c r="F3" s="250"/>
      <c r="G3" s="250"/>
      <c r="H3" s="250"/>
    </row>
    <row r="4" spans="1:8" s="8" customFormat="1" x14ac:dyDescent="0.25">
      <c r="A4" s="250" t="s">
        <v>211</v>
      </c>
      <c r="B4" s="250"/>
      <c r="C4" s="250"/>
      <c r="D4" s="250"/>
      <c r="E4" s="250"/>
      <c r="F4" s="250"/>
      <c r="G4" s="250"/>
      <c r="H4" s="250"/>
    </row>
    <row r="6" spans="1:8" s="8" customFormat="1" x14ac:dyDescent="0.25">
      <c r="A6" s="8" t="s">
        <v>28</v>
      </c>
      <c r="B6" s="8" t="s">
        <v>24</v>
      </c>
      <c r="F6" s="11"/>
      <c r="G6" s="11"/>
      <c r="H6" s="11"/>
    </row>
    <row r="7" spans="1:8" ht="30" customHeight="1" x14ac:dyDescent="0.25">
      <c r="B7" s="249" t="s">
        <v>515</v>
      </c>
      <c r="C7" s="249"/>
      <c r="D7" s="249"/>
      <c r="E7" s="249"/>
      <c r="F7" s="249"/>
      <c r="G7" s="249"/>
      <c r="H7" s="249"/>
    </row>
    <row r="8" spans="1:8" x14ac:dyDescent="0.25">
      <c r="B8" s="7" t="s">
        <v>35</v>
      </c>
      <c r="C8" s="7" t="s">
        <v>25</v>
      </c>
      <c r="E8" s="7" t="s">
        <v>516</v>
      </c>
    </row>
    <row r="9" spans="1:8" x14ac:dyDescent="0.25">
      <c r="B9" s="7" t="s">
        <v>36</v>
      </c>
      <c r="C9" s="7" t="s">
        <v>26</v>
      </c>
      <c r="E9" s="7" t="s">
        <v>517</v>
      </c>
    </row>
    <row r="10" spans="1:8" x14ac:dyDescent="0.25">
      <c r="B10" s="7" t="s">
        <v>37</v>
      </c>
      <c r="C10" s="7" t="s">
        <v>27</v>
      </c>
      <c r="E10" s="7" t="s">
        <v>518</v>
      </c>
    </row>
    <row r="11" spans="1:8" ht="29.25" customHeight="1" x14ac:dyDescent="0.25">
      <c r="B11" s="249" t="s">
        <v>519</v>
      </c>
      <c r="C11" s="249"/>
      <c r="D11" s="249"/>
      <c r="E11" s="249"/>
      <c r="F11" s="249"/>
      <c r="G11" s="249"/>
      <c r="H11" s="249"/>
    </row>
    <row r="13" spans="1:8" s="8" customFormat="1" x14ac:dyDescent="0.25">
      <c r="A13" s="8" t="s">
        <v>29</v>
      </c>
      <c r="B13" s="8" t="s">
        <v>30</v>
      </c>
      <c r="F13" s="11"/>
      <c r="G13" s="11"/>
      <c r="H13" s="11"/>
    </row>
    <row r="14" spans="1:8" ht="28.5" customHeight="1" x14ac:dyDescent="0.25">
      <c r="B14" s="249" t="s">
        <v>31</v>
      </c>
      <c r="C14" s="249"/>
      <c r="D14" s="249"/>
      <c r="E14" s="249"/>
      <c r="F14" s="249"/>
      <c r="G14" s="249"/>
      <c r="H14" s="249"/>
    </row>
    <row r="16" spans="1:8" s="8" customFormat="1" x14ac:dyDescent="0.25">
      <c r="A16" s="8" t="s">
        <v>32</v>
      </c>
      <c r="B16" s="8" t="s">
        <v>33</v>
      </c>
      <c r="F16" s="11"/>
      <c r="G16" s="11"/>
      <c r="H16" s="11"/>
    </row>
    <row r="17" spans="2:8" s="8" customFormat="1" x14ac:dyDescent="0.25">
      <c r="B17" s="8" t="s">
        <v>35</v>
      </c>
      <c r="C17" s="8" t="s">
        <v>34</v>
      </c>
      <c r="F17" s="11"/>
      <c r="G17" s="11"/>
      <c r="H17" s="11"/>
    </row>
    <row r="18" spans="2:8" x14ac:dyDescent="0.25">
      <c r="C18" s="7" t="s">
        <v>213</v>
      </c>
      <c r="H18" s="14">
        <v>86695976</v>
      </c>
    </row>
    <row r="19" spans="2:8" x14ac:dyDescent="0.25">
      <c r="C19" s="7" t="s">
        <v>38</v>
      </c>
    </row>
    <row r="20" spans="2:8" x14ac:dyDescent="0.25">
      <c r="C20" s="50" t="s">
        <v>40</v>
      </c>
      <c r="D20" s="7" t="s">
        <v>39</v>
      </c>
      <c r="G20" s="12">
        <v>0</v>
      </c>
    </row>
    <row r="21" spans="2:8" x14ac:dyDescent="0.25">
      <c r="C21" s="50" t="s">
        <v>40</v>
      </c>
      <c r="D21" s="7" t="s">
        <v>41</v>
      </c>
      <c r="G21" s="12">
        <v>90908117</v>
      </c>
    </row>
    <row r="22" spans="2:8" x14ac:dyDescent="0.25">
      <c r="C22" s="50" t="s">
        <v>40</v>
      </c>
      <c r="D22" s="7" t="s">
        <v>42</v>
      </c>
      <c r="G22" s="15">
        <v>-90908117</v>
      </c>
    </row>
    <row r="23" spans="2:8" x14ac:dyDescent="0.25">
      <c r="C23" s="50" t="s">
        <v>40</v>
      </c>
      <c r="D23" s="7" t="s">
        <v>43</v>
      </c>
      <c r="H23" s="15">
        <f>G21+G22</f>
        <v>0</v>
      </c>
    </row>
    <row r="24" spans="2:8" x14ac:dyDescent="0.25">
      <c r="H24" s="14">
        <f>H18-H23</f>
        <v>86695976</v>
      </c>
    </row>
    <row r="25" spans="2:8" x14ac:dyDescent="0.25">
      <c r="C25" s="7" t="s">
        <v>214</v>
      </c>
    </row>
    <row r="27" spans="2:8" s="8" customFormat="1" x14ac:dyDescent="0.25">
      <c r="B27" s="8" t="s">
        <v>36</v>
      </c>
      <c r="C27" s="8" t="s">
        <v>44</v>
      </c>
      <c r="F27" s="11"/>
      <c r="G27" s="11"/>
      <c r="H27" s="11"/>
    </row>
    <row r="28" spans="2:8" x14ac:dyDescent="0.25">
      <c r="C28" s="7" t="s">
        <v>45</v>
      </c>
    </row>
    <row r="29" spans="2:8" x14ac:dyDescent="0.25">
      <c r="F29" s="16" t="s">
        <v>9</v>
      </c>
      <c r="G29" s="16" t="s">
        <v>10</v>
      </c>
      <c r="H29" s="16" t="s">
        <v>718</v>
      </c>
    </row>
    <row r="30" spans="2:8" x14ac:dyDescent="0.25">
      <c r="C30" s="7" t="s">
        <v>46</v>
      </c>
      <c r="D30" s="7" t="s">
        <v>50</v>
      </c>
      <c r="F30" s="12">
        <v>120000000</v>
      </c>
      <c r="G30" s="12">
        <v>119594000</v>
      </c>
      <c r="H30" s="12">
        <f>G30-F30</f>
        <v>-406000</v>
      </c>
    </row>
    <row r="31" spans="2:8" x14ac:dyDescent="0.25">
      <c r="C31" s="7" t="s">
        <v>47</v>
      </c>
      <c r="D31" s="7" t="s">
        <v>51</v>
      </c>
      <c r="F31" s="12">
        <v>11700000</v>
      </c>
      <c r="G31" s="12">
        <v>13305000</v>
      </c>
      <c r="H31" s="12">
        <f t="shared" ref="H31:H34" si="0">G31-F31</f>
        <v>1605000</v>
      </c>
    </row>
    <row r="32" spans="2:8" x14ac:dyDescent="0.25">
      <c r="C32" s="7" t="s">
        <v>48</v>
      </c>
      <c r="D32" s="7" t="s">
        <v>52</v>
      </c>
      <c r="F32" s="12">
        <v>0</v>
      </c>
      <c r="G32" s="12">
        <v>0</v>
      </c>
      <c r="H32" s="12">
        <f t="shared" si="0"/>
        <v>0</v>
      </c>
    </row>
    <row r="33" spans="2:8" x14ac:dyDescent="0.25">
      <c r="C33" s="7" t="s">
        <v>49</v>
      </c>
      <c r="D33" s="7" t="s">
        <v>105</v>
      </c>
      <c r="F33" s="12">
        <v>500000</v>
      </c>
      <c r="G33" s="12">
        <v>250000</v>
      </c>
      <c r="H33" s="12">
        <f t="shared" si="0"/>
        <v>-250000</v>
      </c>
    </row>
    <row r="34" spans="2:8" x14ac:dyDescent="0.25">
      <c r="F34" s="13">
        <f>SUM(F30:F33)</f>
        <v>132200000</v>
      </c>
      <c r="G34" s="13">
        <f t="shared" ref="G34" si="1">SUM(G30:G33)</f>
        <v>133149000</v>
      </c>
      <c r="H34" s="246">
        <f t="shared" si="0"/>
        <v>949000</v>
      </c>
    </row>
    <row r="35" spans="2:8" x14ac:dyDescent="0.25">
      <c r="F35" s="17"/>
      <c r="G35" s="17"/>
      <c r="H35" s="17"/>
    </row>
    <row r="36" spans="2:8" s="8" customFormat="1" x14ac:dyDescent="0.25">
      <c r="B36" s="8" t="s">
        <v>37</v>
      </c>
      <c r="C36" s="8" t="s">
        <v>53</v>
      </c>
      <c r="F36" s="11"/>
      <c r="G36" s="11"/>
      <c r="H36" s="11"/>
    </row>
    <row r="37" spans="2:8" ht="28.5" customHeight="1" x14ac:dyDescent="0.25">
      <c r="C37" s="249" t="s">
        <v>310</v>
      </c>
      <c r="D37" s="249"/>
      <c r="E37" s="249"/>
      <c r="F37" s="249"/>
      <c r="G37" s="249"/>
      <c r="H37" s="249"/>
    </row>
    <row r="38" spans="2:8" x14ac:dyDescent="0.25">
      <c r="F38" s="16" t="s">
        <v>9</v>
      </c>
      <c r="G38" s="16" t="s">
        <v>10</v>
      </c>
      <c r="H38" s="16" t="s">
        <v>718</v>
      </c>
    </row>
    <row r="39" spans="2:8" x14ac:dyDescent="0.25">
      <c r="C39" s="7" t="s">
        <v>54</v>
      </c>
      <c r="F39" s="12">
        <v>175886970</v>
      </c>
      <c r="G39" s="12">
        <f>F39</f>
        <v>175886970</v>
      </c>
      <c r="H39" s="12">
        <f>F39-G39</f>
        <v>0</v>
      </c>
    </row>
    <row r="40" spans="2:8" x14ac:dyDescent="0.25">
      <c r="C40" s="7" t="s">
        <v>55</v>
      </c>
      <c r="F40" s="12">
        <v>351773940</v>
      </c>
      <c r="G40" s="12">
        <f t="shared" ref="G40:G41" si="2">F40</f>
        <v>351773940</v>
      </c>
      <c r="H40" s="12">
        <f t="shared" ref="H40:H41" si="3">F40-G40</f>
        <v>0</v>
      </c>
    </row>
    <row r="41" spans="2:8" x14ac:dyDescent="0.25">
      <c r="C41" s="7" t="s">
        <v>56</v>
      </c>
      <c r="F41" s="12">
        <v>351773940</v>
      </c>
      <c r="G41" s="12">
        <f t="shared" si="2"/>
        <v>351773940</v>
      </c>
      <c r="H41" s="12">
        <f t="shared" si="3"/>
        <v>0</v>
      </c>
    </row>
    <row r="42" spans="2:8" x14ac:dyDescent="0.25">
      <c r="F42" s="13">
        <f>SUM(F39:F41)</f>
        <v>879434850</v>
      </c>
      <c r="G42" s="13">
        <f t="shared" ref="G42:H42" si="4">SUM(G39:G41)</f>
        <v>879434850</v>
      </c>
      <c r="H42" s="13">
        <f t="shared" si="4"/>
        <v>0</v>
      </c>
    </row>
    <row r="44" spans="2:8" s="8" customFormat="1" x14ac:dyDescent="0.25">
      <c r="B44" s="8" t="s">
        <v>57</v>
      </c>
      <c r="C44" s="8" t="s">
        <v>58</v>
      </c>
      <c r="F44" s="11"/>
      <c r="G44" s="11"/>
      <c r="H44" s="11"/>
    </row>
    <row r="45" spans="2:8" x14ac:dyDescent="0.25">
      <c r="C45" s="7" t="s">
        <v>46</v>
      </c>
      <c r="D45" s="18" t="s">
        <v>122</v>
      </c>
    </row>
    <row r="46" spans="2:8" x14ac:dyDescent="0.25">
      <c r="F46" s="16" t="s">
        <v>9</v>
      </c>
      <c r="G46" s="16" t="s">
        <v>10</v>
      </c>
      <c r="H46" s="16" t="s">
        <v>718</v>
      </c>
    </row>
    <row r="47" spans="2:8" x14ac:dyDescent="0.25">
      <c r="D47" s="7" t="s">
        <v>54</v>
      </c>
      <c r="F47" s="12">
        <v>28180900</v>
      </c>
      <c r="G47" s="12">
        <f>F47</f>
        <v>28180900</v>
      </c>
      <c r="H47" s="12">
        <f>F47-G47</f>
        <v>0</v>
      </c>
    </row>
    <row r="48" spans="2:8" x14ac:dyDescent="0.25">
      <c r="D48" s="7" t="s">
        <v>55</v>
      </c>
      <c r="F48" s="12">
        <v>28180900</v>
      </c>
      <c r="G48" s="12">
        <f>F48</f>
        <v>28180900</v>
      </c>
      <c r="H48" s="12">
        <f>F48-G48</f>
        <v>0</v>
      </c>
    </row>
    <row r="49" spans="2:8" x14ac:dyDescent="0.25">
      <c r="F49" s="13">
        <f>SUM(F47:F48)</f>
        <v>56361800</v>
      </c>
      <c r="G49" s="13">
        <f t="shared" ref="G49:H49" si="5">SUM(G47:G48)</f>
        <v>56361800</v>
      </c>
      <c r="H49" s="13">
        <f t="shared" si="5"/>
        <v>0</v>
      </c>
    </row>
    <row r="51" spans="2:8" x14ac:dyDescent="0.25">
      <c r="C51" s="7" t="s">
        <v>47</v>
      </c>
      <c r="D51" s="7" t="s">
        <v>59</v>
      </c>
    </row>
    <row r="52" spans="2:8" x14ac:dyDescent="0.25">
      <c r="F52" s="16" t="s">
        <v>9</v>
      </c>
      <c r="G52" s="16" t="s">
        <v>10</v>
      </c>
      <c r="H52" s="16" t="s">
        <v>718</v>
      </c>
    </row>
    <row r="53" spans="2:8" x14ac:dyDescent="0.25">
      <c r="D53" s="7" t="s">
        <v>54</v>
      </c>
      <c r="F53" s="12">
        <v>2057500</v>
      </c>
      <c r="G53" s="12">
        <f>F53</f>
        <v>2057500</v>
      </c>
      <c r="H53" s="12">
        <f>F53-G53</f>
        <v>0</v>
      </c>
    </row>
    <row r="54" spans="2:8" x14ac:dyDescent="0.25">
      <c r="F54" s="13">
        <f>SUM(F53:F53)</f>
        <v>2057500</v>
      </c>
      <c r="G54" s="13">
        <f>SUM(G53:G53)</f>
        <v>2057500</v>
      </c>
      <c r="H54" s="13">
        <f>SUM(H53:H53)</f>
        <v>0</v>
      </c>
    </row>
    <row r="56" spans="2:8" s="8" customFormat="1" x14ac:dyDescent="0.25">
      <c r="B56" s="8" t="s">
        <v>60</v>
      </c>
      <c r="C56" s="8" t="s">
        <v>61</v>
      </c>
      <c r="F56" s="11"/>
      <c r="G56" s="11"/>
      <c r="H56" s="11"/>
    </row>
    <row r="57" spans="2:8" x14ac:dyDescent="0.25">
      <c r="C57" s="7" t="s">
        <v>121</v>
      </c>
    </row>
    <row r="58" spans="2:8" x14ac:dyDescent="0.25">
      <c r="F58" s="16" t="s">
        <v>9</v>
      </c>
      <c r="G58" s="16" t="s">
        <v>10</v>
      </c>
      <c r="H58" s="16" t="s">
        <v>718</v>
      </c>
    </row>
    <row r="59" spans="2:8" x14ac:dyDescent="0.25">
      <c r="C59" s="7" t="s">
        <v>54</v>
      </c>
      <c r="F59" s="12">
        <v>53721400</v>
      </c>
      <c r="G59" s="12">
        <f>F59</f>
        <v>53721400</v>
      </c>
      <c r="H59" s="12">
        <f>F59-G59</f>
        <v>0</v>
      </c>
    </row>
    <row r="60" spans="2:8" x14ac:dyDescent="0.25">
      <c r="C60" s="7" t="s">
        <v>55</v>
      </c>
      <c r="F60" s="12">
        <v>53721400</v>
      </c>
      <c r="G60" s="12">
        <f t="shared" ref="G60:G70" si="6">F60</f>
        <v>53721400</v>
      </c>
      <c r="H60" s="12">
        <f t="shared" ref="H60:H70" si="7">F60-G60</f>
        <v>0</v>
      </c>
    </row>
    <row r="61" spans="2:8" x14ac:dyDescent="0.25">
      <c r="C61" s="7" t="s">
        <v>56</v>
      </c>
      <c r="F61" s="12">
        <v>53721400</v>
      </c>
      <c r="G61" s="12">
        <f t="shared" si="6"/>
        <v>53721400</v>
      </c>
      <c r="H61" s="12">
        <f t="shared" si="7"/>
        <v>0</v>
      </c>
    </row>
    <row r="62" spans="2:8" x14ac:dyDescent="0.25">
      <c r="C62" s="7" t="s">
        <v>106</v>
      </c>
      <c r="F62" s="12">
        <v>53721400</v>
      </c>
      <c r="G62" s="12">
        <f t="shared" si="6"/>
        <v>53721400</v>
      </c>
      <c r="H62" s="12">
        <f t="shared" si="7"/>
        <v>0</v>
      </c>
    </row>
    <row r="63" spans="2:8" x14ac:dyDescent="0.25">
      <c r="C63" s="7" t="s">
        <v>107</v>
      </c>
      <c r="F63" s="12">
        <v>53721400</v>
      </c>
      <c r="G63" s="12">
        <f t="shared" si="6"/>
        <v>53721400</v>
      </c>
      <c r="H63" s="12">
        <f t="shared" si="7"/>
        <v>0</v>
      </c>
    </row>
    <row r="64" spans="2:8" x14ac:dyDescent="0.25">
      <c r="C64" s="7" t="s">
        <v>108</v>
      </c>
      <c r="F64" s="12">
        <v>53721400</v>
      </c>
      <c r="G64" s="12">
        <f t="shared" si="6"/>
        <v>53721400</v>
      </c>
      <c r="H64" s="12">
        <f t="shared" si="7"/>
        <v>0</v>
      </c>
    </row>
    <row r="65" spans="2:8" x14ac:dyDescent="0.25">
      <c r="C65" s="7" t="s">
        <v>109</v>
      </c>
      <c r="F65" s="12">
        <v>53721400</v>
      </c>
      <c r="G65" s="12">
        <f t="shared" si="6"/>
        <v>53721400</v>
      </c>
      <c r="H65" s="12">
        <f t="shared" si="7"/>
        <v>0</v>
      </c>
    </row>
    <row r="66" spans="2:8" x14ac:dyDescent="0.25">
      <c r="C66" s="7" t="s">
        <v>110</v>
      </c>
      <c r="F66" s="12">
        <v>53721400</v>
      </c>
      <c r="G66" s="12">
        <f t="shared" si="6"/>
        <v>53721400</v>
      </c>
      <c r="H66" s="12">
        <f t="shared" si="7"/>
        <v>0</v>
      </c>
    </row>
    <row r="67" spans="2:8" x14ac:dyDescent="0.25">
      <c r="C67" s="7" t="s">
        <v>111</v>
      </c>
      <c r="F67" s="12">
        <v>53721400</v>
      </c>
      <c r="G67" s="12">
        <f t="shared" si="6"/>
        <v>53721400</v>
      </c>
      <c r="H67" s="12">
        <f t="shared" si="7"/>
        <v>0</v>
      </c>
    </row>
    <row r="68" spans="2:8" x14ac:dyDescent="0.25">
      <c r="C68" s="7" t="s">
        <v>112</v>
      </c>
      <c r="F68" s="12">
        <v>53721400</v>
      </c>
      <c r="G68" s="12">
        <f t="shared" si="6"/>
        <v>53721400</v>
      </c>
      <c r="H68" s="12">
        <f t="shared" si="7"/>
        <v>0</v>
      </c>
    </row>
    <row r="69" spans="2:8" x14ac:dyDescent="0.25">
      <c r="C69" s="7" t="s">
        <v>113</v>
      </c>
      <c r="F69" s="12">
        <v>53721400</v>
      </c>
      <c r="G69" s="12">
        <f t="shared" si="6"/>
        <v>53721400</v>
      </c>
      <c r="H69" s="12">
        <f t="shared" si="7"/>
        <v>0</v>
      </c>
    </row>
    <row r="70" spans="2:8" x14ac:dyDescent="0.25">
      <c r="C70" s="7" t="s">
        <v>114</v>
      </c>
      <c r="F70" s="12">
        <v>55025100</v>
      </c>
      <c r="G70" s="12">
        <f t="shared" si="6"/>
        <v>55025100</v>
      </c>
      <c r="H70" s="12">
        <f t="shared" si="7"/>
        <v>0</v>
      </c>
    </row>
    <row r="71" spans="2:8" x14ac:dyDescent="0.25">
      <c r="F71" s="13">
        <f>SUM(F59:F70)</f>
        <v>645960500</v>
      </c>
      <c r="G71" s="13">
        <f t="shared" ref="G71:H71" si="8">SUM(G59:G70)</f>
        <v>645960500</v>
      </c>
      <c r="H71" s="13">
        <f t="shared" si="8"/>
        <v>0</v>
      </c>
    </row>
    <row r="72" spans="2:8" x14ac:dyDescent="0.25">
      <c r="H72" s="163"/>
    </row>
    <row r="73" spans="2:8" s="8" customFormat="1" x14ac:dyDescent="0.25">
      <c r="B73" s="8" t="s">
        <v>62</v>
      </c>
      <c r="C73" s="8" t="s">
        <v>358</v>
      </c>
      <c r="F73" s="11"/>
      <c r="G73" s="11"/>
      <c r="H73" s="11"/>
    </row>
    <row r="74" spans="2:8" x14ac:dyDescent="0.25">
      <c r="C74" s="7" t="s">
        <v>357</v>
      </c>
    </row>
    <row r="75" spans="2:8" x14ac:dyDescent="0.25">
      <c r="F75" s="16" t="s">
        <v>9</v>
      </c>
      <c r="G75" s="16" t="s">
        <v>10</v>
      </c>
      <c r="H75" s="16" t="s">
        <v>718</v>
      </c>
    </row>
    <row r="76" spans="2:8" x14ac:dyDescent="0.25">
      <c r="C76" s="7" t="s">
        <v>356</v>
      </c>
      <c r="F76" s="161">
        <v>0</v>
      </c>
      <c r="G76" s="161">
        <v>0</v>
      </c>
      <c r="H76" s="161">
        <f>F76-G76</f>
        <v>0</v>
      </c>
    </row>
    <row r="77" spans="2:8" x14ac:dyDescent="0.25">
      <c r="F77" s="162">
        <f>SUM(F76:F76)</f>
        <v>0</v>
      </c>
      <c r="G77" s="162">
        <f>SUM(G76:G76)</f>
        <v>0</v>
      </c>
      <c r="H77" s="162">
        <f>SUM(H76:H76)</f>
        <v>0</v>
      </c>
    </row>
    <row r="78" spans="2:8" s="8" customFormat="1" x14ac:dyDescent="0.25">
      <c r="B78" s="8" t="s">
        <v>63</v>
      </c>
      <c r="C78" s="8" t="s">
        <v>354</v>
      </c>
      <c r="F78" s="11"/>
      <c r="G78" s="11"/>
      <c r="H78" s="11"/>
    </row>
    <row r="79" spans="2:8" x14ac:dyDescent="0.25">
      <c r="C79" s="7" t="s">
        <v>359</v>
      </c>
    </row>
    <row r="80" spans="2:8" x14ac:dyDescent="0.25">
      <c r="F80" s="16" t="s">
        <v>9</v>
      </c>
      <c r="G80" s="16" t="s">
        <v>10</v>
      </c>
      <c r="H80" s="16" t="s">
        <v>718</v>
      </c>
    </row>
    <row r="81" spans="2:8" x14ac:dyDescent="0.25">
      <c r="C81" s="7" t="s">
        <v>355</v>
      </c>
      <c r="F81" s="161">
        <v>0</v>
      </c>
      <c r="G81" s="161">
        <v>0</v>
      </c>
      <c r="H81" s="161">
        <f>F81-G81</f>
        <v>0</v>
      </c>
    </row>
    <row r="82" spans="2:8" x14ac:dyDescent="0.25">
      <c r="F82" s="162">
        <f>SUM(F81:F81)</f>
        <v>0</v>
      </c>
      <c r="G82" s="162">
        <f>SUM(G81:G81)</f>
        <v>0</v>
      </c>
      <c r="H82" s="162">
        <f>SUM(H81:H81)</f>
        <v>0</v>
      </c>
    </row>
    <row r="83" spans="2:8" s="8" customFormat="1" x14ac:dyDescent="0.25">
      <c r="B83" s="8" t="s">
        <v>66</v>
      </c>
      <c r="C83" s="8" t="s">
        <v>64</v>
      </c>
      <c r="F83" s="11"/>
      <c r="G83" s="11"/>
      <c r="H83" s="11"/>
    </row>
    <row r="84" spans="2:8" x14ac:dyDescent="0.25">
      <c r="C84" s="7" t="s">
        <v>65</v>
      </c>
    </row>
    <row r="85" spans="2:8" x14ac:dyDescent="0.25">
      <c r="F85" s="16" t="s">
        <v>9</v>
      </c>
      <c r="G85" s="16" t="s">
        <v>10</v>
      </c>
      <c r="H85" s="16" t="s">
        <v>718</v>
      </c>
    </row>
    <row r="86" spans="2:8" x14ac:dyDescent="0.25">
      <c r="C86" s="7" t="s">
        <v>520</v>
      </c>
      <c r="F86" s="12">
        <v>10750000</v>
      </c>
      <c r="G86" s="12">
        <v>15320000</v>
      </c>
      <c r="H86" s="12">
        <f>G86-F86</f>
        <v>4570000</v>
      </c>
    </row>
    <row r="87" spans="2:8" ht="31.5" customHeight="1" x14ac:dyDescent="0.25">
      <c r="C87" s="253" t="s">
        <v>521</v>
      </c>
      <c r="D87" s="253"/>
      <c r="E87" s="253"/>
      <c r="F87" s="12">
        <v>10000000</v>
      </c>
      <c r="G87" s="12">
        <v>10000000</v>
      </c>
      <c r="H87" s="12">
        <f t="shared" ref="H87:H90" si="9">G87-F87</f>
        <v>0</v>
      </c>
    </row>
    <row r="88" spans="2:8" x14ac:dyDescent="0.25">
      <c r="C88" s="19" t="s">
        <v>215</v>
      </c>
      <c r="F88" s="12">
        <v>2660000</v>
      </c>
      <c r="G88" s="12">
        <v>6628164</v>
      </c>
      <c r="H88" s="12">
        <f t="shared" si="9"/>
        <v>3968164</v>
      </c>
    </row>
    <row r="89" spans="2:8" ht="31.5" customHeight="1" x14ac:dyDescent="0.25">
      <c r="C89" s="253" t="s">
        <v>554</v>
      </c>
      <c r="D89" s="253"/>
      <c r="E89" s="253"/>
      <c r="F89" s="12">
        <v>28500000</v>
      </c>
      <c r="G89" s="12">
        <v>28475000</v>
      </c>
      <c r="H89" s="12">
        <f t="shared" si="9"/>
        <v>-25000</v>
      </c>
    </row>
    <row r="90" spans="2:8" x14ac:dyDescent="0.25">
      <c r="C90" s="19" t="s">
        <v>553</v>
      </c>
      <c r="F90" s="12">
        <v>0</v>
      </c>
      <c r="G90" s="12">
        <v>2956500</v>
      </c>
      <c r="H90" s="12">
        <f t="shared" si="9"/>
        <v>2956500</v>
      </c>
    </row>
    <row r="91" spans="2:8" x14ac:dyDescent="0.25">
      <c r="C91" s="19"/>
      <c r="F91" s="13">
        <f>SUM(F86:F90)</f>
        <v>51910000</v>
      </c>
      <c r="G91" s="13">
        <f>SUM(G86:G90)</f>
        <v>63379664</v>
      </c>
      <c r="H91" s="13">
        <f>SUM(H86:H90)</f>
        <v>11469664</v>
      </c>
    </row>
    <row r="92" spans="2:8" s="20" customFormat="1" x14ac:dyDescent="0.25">
      <c r="F92" s="159"/>
      <c r="G92" s="159"/>
      <c r="H92" s="159"/>
    </row>
    <row r="93" spans="2:8" s="8" customFormat="1" x14ac:dyDescent="0.25">
      <c r="B93" s="8" t="s">
        <v>71</v>
      </c>
      <c r="C93" s="8" t="s">
        <v>67</v>
      </c>
      <c r="F93" s="11"/>
      <c r="G93" s="11"/>
      <c r="H93" s="11"/>
    </row>
    <row r="94" spans="2:8" x14ac:dyDescent="0.25">
      <c r="C94" s="7" t="s">
        <v>120</v>
      </c>
    </row>
    <row r="95" spans="2:8" x14ac:dyDescent="0.25">
      <c r="F95" s="16" t="s">
        <v>9</v>
      </c>
      <c r="G95" s="16" t="s">
        <v>10</v>
      </c>
      <c r="H95" s="16" t="s">
        <v>718</v>
      </c>
    </row>
    <row r="96" spans="2:8" x14ac:dyDescent="0.25">
      <c r="C96" s="7" t="s">
        <v>68</v>
      </c>
      <c r="F96" s="12">
        <v>442570260</v>
      </c>
      <c r="G96" s="12">
        <v>435210360</v>
      </c>
      <c r="H96" s="12">
        <f>G96-F96</f>
        <v>-7359900</v>
      </c>
    </row>
    <row r="97" spans="2:8" x14ac:dyDescent="0.25">
      <c r="C97" s="7" t="s">
        <v>69</v>
      </c>
      <c r="F97" s="12">
        <v>488030544</v>
      </c>
      <c r="G97" s="12">
        <v>461017782</v>
      </c>
      <c r="H97" s="12">
        <f t="shared" ref="H97:H98" si="10">G97-F97</f>
        <v>-27012762</v>
      </c>
    </row>
    <row r="98" spans="2:8" x14ac:dyDescent="0.25">
      <c r="C98" s="7" t="s">
        <v>70</v>
      </c>
      <c r="F98" s="12">
        <v>5400000</v>
      </c>
      <c r="G98" s="12">
        <v>5400000</v>
      </c>
      <c r="H98" s="12">
        <f t="shared" si="10"/>
        <v>0</v>
      </c>
    </row>
    <row r="99" spans="2:8" x14ac:dyDescent="0.25">
      <c r="F99" s="13">
        <f>SUM(F96:F98)</f>
        <v>936000804</v>
      </c>
      <c r="G99" s="13">
        <f t="shared" ref="G99:H99" si="11">SUM(G96:G98)</f>
        <v>901628142</v>
      </c>
      <c r="H99" s="13">
        <f t="shared" si="11"/>
        <v>-34372662</v>
      </c>
    </row>
    <row r="101" spans="2:8" s="8" customFormat="1" x14ac:dyDescent="0.25">
      <c r="B101" s="8" t="s">
        <v>73</v>
      </c>
      <c r="C101" s="8" t="s">
        <v>115</v>
      </c>
      <c r="F101" s="11"/>
      <c r="G101" s="11"/>
      <c r="H101" s="11"/>
    </row>
    <row r="102" spans="2:8" x14ac:dyDescent="0.25">
      <c r="C102" s="7" t="s">
        <v>116</v>
      </c>
    </row>
    <row r="103" spans="2:8" x14ac:dyDescent="0.25">
      <c r="F103" s="16" t="s">
        <v>9</v>
      </c>
      <c r="G103" s="16" t="s">
        <v>10</v>
      </c>
      <c r="H103" s="16" t="s">
        <v>718</v>
      </c>
    </row>
    <row r="104" spans="2:8" x14ac:dyDescent="0.25">
      <c r="C104" s="7" t="s">
        <v>69</v>
      </c>
      <c r="F104" s="12">
        <v>235280150</v>
      </c>
      <c r="G104" s="12">
        <v>225597000</v>
      </c>
      <c r="H104" s="12">
        <f>G104-F104</f>
        <v>-9683150</v>
      </c>
    </row>
    <row r="105" spans="2:8" x14ac:dyDescent="0.25">
      <c r="C105" s="7" t="s">
        <v>70</v>
      </c>
      <c r="F105" s="12">
        <v>570726700</v>
      </c>
      <c r="G105" s="12">
        <v>541938200</v>
      </c>
      <c r="H105" s="12">
        <f>G105-F105</f>
        <v>-28788500</v>
      </c>
    </row>
    <row r="106" spans="2:8" x14ac:dyDescent="0.25">
      <c r="F106" s="13">
        <f>SUM(F104:F105)</f>
        <v>806006850</v>
      </c>
      <c r="G106" s="13">
        <f t="shared" ref="G106" si="12">SUM(G104:G105)</f>
        <v>767535200</v>
      </c>
      <c r="H106" s="13">
        <f>SUM(H104:H105)</f>
        <v>-38471650</v>
      </c>
    </row>
    <row r="108" spans="2:8" s="8" customFormat="1" x14ac:dyDescent="0.25">
      <c r="B108" s="8" t="s">
        <v>76</v>
      </c>
      <c r="C108" s="8" t="s">
        <v>72</v>
      </c>
      <c r="F108" s="11"/>
      <c r="G108" s="11"/>
      <c r="H108" s="11"/>
    </row>
    <row r="109" spans="2:8" x14ac:dyDescent="0.25">
      <c r="C109" s="7" t="s">
        <v>119</v>
      </c>
    </row>
    <row r="110" spans="2:8" x14ac:dyDescent="0.25">
      <c r="F110" s="16" t="s">
        <v>9</v>
      </c>
      <c r="G110" s="16" t="s">
        <v>10</v>
      </c>
      <c r="H110" s="16" t="s">
        <v>718</v>
      </c>
    </row>
    <row r="111" spans="2:8" x14ac:dyDescent="0.25">
      <c r="C111" s="7" t="s">
        <v>69</v>
      </c>
      <c r="F111" s="12">
        <v>33642500</v>
      </c>
      <c r="G111" s="12">
        <v>33334500</v>
      </c>
      <c r="H111" s="12">
        <f>G111-F111</f>
        <v>-308000</v>
      </c>
    </row>
    <row r="112" spans="2:8" x14ac:dyDescent="0.25">
      <c r="C112" s="7" t="s">
        <v>70</v>
      </c>
      <c r="F112" s="12">
        <v>0</v>
      </c>
      <c r="G112" s="12">
        <v>0</v>
      </c>
      <c r="H112" s="12">
        <f>F112-G112</f>
        <v>0</v>
      </c>
    </row>
    <row r="113" spans="2:8" x14ac:dyDescent="0.25">
      <c r="F113" s="13">
        <f>SUM(F111:F112)</f>
        <v>33642500</v>
      </c>
      <c r="G113" s="13">
        <f t="shared" ref="G113:H113" si="13">SUM(G111:G112)</f>
        <v>33334500</v>
      </c>
      <c r="H113" s="13">
        <f t="shared" si="13"/>
        <v>-308000</v>
      </c>
    </row>
    <row r="115" spans="2:8" s="8" customFormat="1" x14ac:dyDescent="0.25">
      <c r="B115" s="8" t="s">
        <v>77</v>
      </c>
      <c r="C115" s="8" t="s">
        <v>74</v>
      </c>
      <c r="F115" s="11"/>
      <c r="G115" s="11"/>
      <c r="H115" s="11"/>
    </row>
    <row r="116" spans="2:8" x14ac:dyDescent="0.25">
      <c r="C116" s="7" t="s">
        <v>75</v>
      </c>
    </row>
    <row r="117" spans="2:8" x14ac:dyDescent="0.25">
      <c r="F117" s="16" t="s">
        <v>9</v>
      </c>
      <c r="G117" s="16" t="s">
        <v>10</v>
      </c>
      <c r="H117" s="16" t="s">
        <v>718</v>
      </c>
    </row>
    <row r="118" spans="2:8" x14ac:dyDescent="0.25">
      <c r="C118" s="7" t="s">
        <v>69</v>
      </c>
      <c r="F118" s="12">
        <v>25045000</v>
      </c>
      <c r="G118" s="12">
        <v>25045000</v>
      </c>
      <c r="H118" s="12">
        <f>F118-G118</f>
        <v>0</v>
      </c>
    </row>
    <row r="119" spans="2:8" x14ac:dyDescent="0.25">
      <c r="F119" s="13">
        <f>SUM(F118:F118)</f>
        <v>25045000</v>
      </c>
      <c r="G119" s="13">
        <f>SUM(G118:G118)</f>
        <v>25045000</v>
      </c>
      <c r="H119" s="13">
        <f>SUM(H118:H118)</f>
        <v>0</v>
      </c>
    </row>
    <row r="121" spans="2:8" s="8" customFormat="1" x14ac:dyDescent="0.25">
      <c r="B121" s="8" t="s">
        <v>123</v>
      </c>
      <c r="C121" s="8" t="s">
        <v>314</v>
      </c>
      <c r="F121" s="11"/>
      <c r="G121" s="11"/>
      <c r="H121" s="11"/>
    </row>
    <row r="122" spans="2:8" x14ac:dyDescent="0.25">
      <c r="C122" s="7" t="s">
        <v>315</v>
      </c>
    </row>
    <row r="123" spans="2:8" x14ac:dyDescent="0.25">
      <c r="F123" s="16" t="s">
        <v>9</v>
      </c>
      <c r="G123" s="16" t="s">
        <v>10</v>
      </c>
      <c r="H123" s="16" t="s">
        <v>718</v>
      </c>
    </row>
    <row r="124" spans="2:8" x14ac:dyDescent="0.25">
      <c r="C124" s="7" t="s">
        <v>324</v>
      </c>
      <c r="F124" s="12">
        <v>1125000</v>
      </c>
      <c r="G124" s="12">
        <v>0</v>
      </c>
      <c r="H124" s="12">
        <f>G124-F124</f>
        <v>-1125000</v>
      </c>
    </row>
    <row r="125" spans="2:8" x14ac:dyDescent="0.25">
      <c r="F125" s="13">
        <f>F124</f>
        <v>1125000</v>
      </c>
      <c r="G125" s="13">
        <f t="shared" ref="G125:H125" si="14">G124</f>
        <v>0</v>
      </c>
      <c r="H125" s="13">
        <f t="shared" si="14"/>
        <v>-1125000</v>
      </c>
    </row>
    <row r="127" spans="2:8" s="8" customFormat="1" x14ac:dyDescent="0.25">
      <c r="B127" s="8" t="s">
        <v>126</v>
      </c>
      <c r="C127" s="8" t="s">
        <v>78</v>
      </c>
      <c r="F127" s="11"/>
      <c r="G127" s="11"/>
      <c r="H127" s="11"/>
    </row>
    <row r="128" spans="2:8" x14ac:dyDescent="0.25">
      <c r="C128" s="7" t="s">
        <v>118</v>
      </c>
    </row>
    <row r="129" spans="3:8" x14ac:dyDescent="0.25">
      <c r="F129" s="16" t="s">
        <v>9</v>
      </c>
      <c r="G129" s="16" t="s">
        <v>10</v>
      </c>
      <c r="H129" s="16" t="s">
        <v>718</v>
      </c>
    </row>
    <row r="130" spans="3:8" x14ac:dyDescent="0.25">
      <c r="C130" s="7" t="s">
        <v>68</v>
      </c>
    </row>
    <row r="131" spans="3:8" x14ac:dyDescent="0.25">
      <c r="D131" s="160" t="s">
        <v>325</v>
      </c>
      <c r="F131" s="12">
        <v>43744000</v>
      </c>
      <c r="G131" s="12">
        <f>F131</f>
        <v>43744000</v>
      </c>
      <c r="H131" s="12">
        <f>G131-F131</f>
        <v>0</v>
      </c>
    </row>
    <row r="132" spans="3:8" x14ac:dyDescent="0.25">
      <c r="D132" s="160" t="s">
        <v>326</v>
      </c>
      <c r="F132" s="12">
        <v>346709000</v>
      </c>
      <c r="G132" s="12">
        <v>343513000</v>
      </c>
      <c r="H132" s="12">
        <f t="shared" ref="H132:H134" si="15">G132-F132</f>
        <v>-3196000</v>
      </c>
    </row>
    <row r="133" spans="3:8" x14ac:dyDescent="0.25">
      <c r="D133" s="160" t="s">
        <v>327</v>
      </c>
      <c r="F133" s="12">
        <v>10717260</v>
      </c>
      <c r="G133" s="12">
        <v>9063360</v>
      </c>
      <c r="H133" s="12">
        <f t="shared" si="15"/>
        <v>-1653900</v>
      </c>
    </row>
    <row r="134" spans="3:8" x14ac:dyDescent="0.25">
      <c r="D134" s="160" t="s">
        <v>240</v>
      </c>
      <c r="F134" s="12">
        <v>41400000</v>
      </c>
      <c r="G134" s="12">
        <v>38890000</v>
      </c>
      <c r="H134" s="12">
        <f t="shared" si="15"/>
        <v>-2510000</v>
      </c>
    </row>
    <row r="135" spans="3:8" x14ac:dyDescent="0.25">
      <c r="F135" s="13">
        <f>SUM(F131:F134)</f>
        <v>442570260</v>
      </c>
      <c r="G135" s="13">
        <f>SUM(G131:G134)</f>
        <v>435210360</v>
      </c>
      <c r="H135" s="13">
        <f>SUM(H131:H134)</f>
        <v>-7359900</v>
      </c>
    </row>
    <row r="136" spans="3:8" x14ac:dyDescent="0.25">
      <c r="C136" s="7" t="s">
        <v>69</v>
      </c>
    </row>
    <row r="137" spans="3:8" x14ac:dyDescent="0.25">
      <c r="D137" s="160" t="s">
        <v>328</v>
      </c>
      <c r="F137" s="12">
        <v>272887764</v>
      </c>
      <c r="G137" s="12">
        <v>255949251</v>
      </c>
      <c r="H137" s="12">
        <f>G137-F137</f>
        <v>-16938513</v>
      </c>
    </row>
    <row r="138" spans="3:8" x14ac:dyDescent="0.25">
      <c r="D138" s="160" t="s">
        <v>329</v>
      </c>
      <c r="F138" s="12">
        <v>244672500</v>
      </c>
      <c r="G138" s="12">
        <v>237507500</v>
      </c>
      <c r="H138" s="12">
        <f t="shared" ref="H138:H143" si="16">G138-F138</f>
        <v>-7165000</v>
      </c>
    </row>
    <row r="139" spans="3:8" x14ac:dyDescent="0.25">
      <c r="D139" s="160" t="s">
        <v>117</v>
      </c>
      <c r="F139" s="12">
        <v>22780000</v>
      </c>
      <c r="G139" s="12">
        <v>18570000</v>
      </c>
      <c r="H139" s="12">
        <f t="shared" si="16"/>
        <v>-4210000</v>
      </c>
    </row>
    <row r="140" spans="3:8" x14ac:dyDescent="0.25">
      <c r="D140" s="160" t="s">
        <v>330</v>
      </c>
      <c r="F140" s="12">
        <v>38617500</v>
      </c>
      <c r="G140" s="12">
        <v>38517500</v>
      </c>
      <c r="H140" s="12">
        <f t="shared" si="16"/>
        <v>-100000</v>
      </c>
    </row>
    <row r="141" spans="3:8" x14ac:dyDescent="0.25">
      <c r="D141" s="160" t="s">
        <v>331</v>
      </c>
      <c r="F141" s="12">
        <v>10275000</v>
      </c>
      <c r="G141" s="12">
        <v>9478101</v>
      </c>
      <c r="H141" s="12">
        <f t="shared" si="16"/>
        <v>-796899</v>
      </c>
    </row>
    <row r="142" spans="3:8" x14ac:dyDescent="0.25">
      <c r="D142" s="160" t="s">
        <v>332</v>
      </c>
      <c r="F142" s="12">
        <v>79519930</v>
      </c>
      <c r="G142" s="12">
        <v>78471430</v>
      </c>
      <c r="H142" s="12">
        <f t="shared" si="16"/>
        <v>-1048500</v>
      </c>
    </row>
    <row r="143" spans="3:8" ht="30.75" customHeight="1" x14ac:dyDescent="0.25">
      <c r="D143" s="252" t="s">
        <v>333</v>
      </c>
      <c r="E143" s="252"/>
      <c r="F143" s="12">
        <v>114370500</v>
      </c>
      <c r="G143" s="12">
        <v>106500500</v>
      </c>
      <c r="H143" s="12">
        <f t="shared" si="16"/>
        <v>-7870000</v>
      </c>
    </row>
    <row r="144" spans="3:8" x14ac:dyDescent="0.25">
      <c r="D144" s="20"/>
      <c r="F144" s="13">
        <f>SUM(F137:F143)</f>
        <v>783123194</v>
      </c>
      <c r="G144" s="13">
        <f>SUM(G137:G143)</f>
        <v>744994282</v>
      </c>
      <c r="H144" s="13">
        <f>SUM(H137:H143)</f>
        <v>-38128912</v>
      </c>
    </row>
    <row r="145" spans="2:8" x14ac:dyDescent="0.25">
      <c r="C145" s="7" t="s">
        <v>70</v>
      </c>
    </row>
    <row r="146" spans="2:8" ht="30" customHeight="1" x14ac:dyDescent="0.25">
      <c r="D146" s="252" t="s">
        <v>370</v>
      </c>
      <c r="E146" s="252"/>
      <c r="F146" s="12">
        <v>5400000</v>
      </c>
      <c r="G146" s="12">
        <v>5400000</v>
      </c>
      <c r="H146" s="12">
        <f>G146-F146</f>
        <v>0</v>
      </c>
    </row>
    <row r="147" spans="2:8" x14ac:dyDescent="0.25">
      <c r="D147" s="160" t="s">
        <v>334</v>
      </c>
      <c r="F147" s="12">
        <v>0</v>
      </c>
      <c r="G147" s="12">
        <v>0</v>
      </c>
      <c r="H147" s="12">
        <f t="shared" ref="H147:H150" si="17">G147-F147</f>
        <v>0</v>
      </c>
    </row>
    <row r="148" spans="2:8" x14ac:dyDescent="0.25">
      <c r="D148" s="160" t="s">
        <v>335</v>
      </c>
      <c r="F148" s="12">
        <v>471085200</v>
      </c>
      <c r="G148" s="12">
        <v>445261200</v>
      </c>
      <c r="H148" s="12">
        <f t="shared" si="17"/>
        <v>-25824000</v>
      </c>
    </row>
    <row r="149" spans="2:8" ht="30" customHeight="1" x14ac:dyDescent="0.25">
      <c r="D149" s="252" t="s">
        <v>522</v>
      </c>
      <c r="E149" s="252"/>
      <c r="F149" s="12">
        <v>99641500</v>
      </c>
      <c r="G149" s="12">
        <v>96677000</v>
      </c>
      <c r="H149" s="12">
        <f t="shared" si="17"/>
        <v>-2964500</v>
      </c>
    </row>
    <row r="150" spans="2:8" x14ac:dyDescent="0.25">
      <c r="D150" s="160" t="s">
        <v>336</v>
      </c>
      <c r="G150" s="12">
        <v>0</v>
      </c>
      <c r="H150" s="12">
        <f t="shared" si="17"/>
        <v>0</v>
      </c>
    </row>
    <row r="151" spans="2:8" x14ac:dyDescent="0.25">
      <c r="F151" s="13">
        <f>SUM(F146:F150)</f>
        <v>576126700</v>
      </c>
      <c r="G151" s="13">
        <f>SUM(G146:G150)</f>
        <v>547338200</v>
      </c>
      <c r="H151" s="13">
        <f>SUM(H146:H150)</f>
        <v>-28788500</v>
      </c>
    </row>
    <row r="152" spans="2:8" x14ac:dyDescent="0.25">
      <c r="C152" s="7" t="s">
        <v>324</v>
      </c>
    </row>
    <row r="153" spans="2:8" x14ac:dyDescent="0.25">
      <c r="D153" s="7" t="s">
        <v>324</v>
      </c>
      <c r="F153" s="12">
        <v>1125000</v>
      </c>
      <c r="G153" s="12">
        <v>0</v>
      </c>
      <c r="H153" s="12">
        <f>G153-F153</f>
        <v>-1125000</v>
      </c>
    </row>
    <row r="154" spans="2:8" x14ac:dyDescent="0.25">
      <c r="F154" s="13">
        <f>SUM(F153:F153)</f>
        <v>1125000</v>
      </c>
      <c r="G154" s="13">
        <f>SUM(G153:G153)</f>
        <v>0</v>
      </c>
      <c r="H154" s="13">
        <f>SUM(H153:H153)</f>
        <v>-1125000</v>
      </c>
    </row>
    <row r="156" spans="2:8" s="8" customFormat="1" x14ac:dyDescent="0.25">
      <c r="B156" s="8" t="s">
        <v>205</v>
      </c>
      <c r="C156" s="8" t="s">
        <v>124</v>
      </c>
      <c r="F156" s="11"/>
      <c r="G156" s="11"/>
      <c r="H156" s="11"/>
    </row>
    <row r="157" spans="2:8" x14ac:dyDescent="0.25">
      <c r="F157" s="16" t="s">
        <v>9</v>
      </c>
      <c r="G157" s="16" t="s">
        <v>10</v>
      </c>
      <c r="H157" s="16" t="s">
        <v>718</v>
      </c>
    </row>
    <row r="158" spans="2:8" x14ac:dyDescent="0.25">
      <c r="C158" s="7" t="s">
        <v>125</v>
      </c>
    </row>
    <row r="159" spans="2:8" ht="30" customHeight="1" x14ac:dyDescent="0.25">
      <c r="D159" s="251" t="s">
        <v>337</v>
      </c>
      <c r="E159" s="251"/>
      <c r="F159" s="12">
        <v>560108348</v>
      </c>
      <c r="G159" s="12">
        <v>539771461</v>
      </c>
      <c r="H159" s="12">
        <f>G159-F159</f>
        <v>-20336887</v>
      </c>
    </row>
    <row r="160" spans="2:8" ht="30.75" customHeight="1" x14ac:dyDescent="0.25">
      <c r="D160" s="251" t="s">
        <v>371</v>
      </c>
      <c r="E160" s="251"/>
      <c r="F160" s="12">
        <v>86110130</v>
      </c>
      <c r="G160" s="12">
        <v>85340130</v>
      </c>
      <c r="H160" s="12">
        <f t="shared" ref="H160:H163" si="18">G160-F160</f>
        <v>-770000</v>
      </c>
    </row>
    <row r="161" spans="3:8" ht="30" customHeight="1" x14ac:dyDescent="0.25">
      <c r="D161" s="251" t="s">
        <v>353</v>
      </c>
      <c r="E161" s="251"/>
      <c r="F161" s="12">
        <v>8020000</v>
      </c>
      <c r="G161" s="12">
        <v>6200000</v>
      </c>
      <c r="H161" s="12">
        <f t="shared" si="18"/>
        <v>-1820000</v>
      </c>
    </row>
    <row r="162" spans="3:8" ht="30" customHeight="1" x14ac:dyDescent="0.25">
      <c r="D162" s="251" t="s">
        <v>338</v>
      </c>
      <c r="E162" s="251"/>
      <c r="F162" s="12">
        <v>255915451</v>
      </c>
      <c r="G162" s="12">
        <v>250421551</v>
      </c>
      <c r="H162" s="12">
        <f t="shared" si="18"/>
        <v>-5493900</v>
      </c>
    </row>
    <row r="163" spans="3:8" x14ac:dyDescent="0.25">
      <c r="D163" s="21" t="s">
        <v>339</v>
      </c>
      <c r="F163" s="12">
        <v>25846875</v>
      </c>
      <c r="G163" s="12">
        <v>19895000</v>
      </c>
      <c r="H163" s="12">
        <f t="shared" si="18"/>
        <v>-5951875</v>
      </c>
    </row>
    <row r="164" spans="3:8" x14ac:dyDescent="0.25">
      <c r="D164" s="21"/>
      <c r="F164" s="13">
        <f>SUM(F159:F163)</f>
        <v>936000804</v>
      </c>
      <c r="G164" s="13">
        <f>SUM(G159:G163)</f>
        <v>901628142</v>
      </c>
      <c r="H164" s="13">
        <f>SUM(H159:H163)</f>
        <v>-34372662</v>
      </c>
    </row>
    <row r="165" spans="3:8" x14ac:dyDescent="0.25">
      <c r="C165" s="7" t="s">
        <v>115</v>
      </c>
    </row>
    <row r="166" spans="3:8" x14ac:dyDescent="0.25">
      <c r="D166" s="21" t="s">
        <v>340</v>
      </c>
      <c r="F166" s="12">
        <v>32016000</v>
      </c>
      <c r="G166" s="12">
        <v>31816000</v>
      </c>
      <c r="H166" s="12">
        <f>G166-F166</f>
        <v>-200000</v>
      </c>
    </row>
    <row r="167" spans="3:8" x14ac:dyDescent="0.25">
      <c r="D167" s="21" t="s">
        <v>341</v>
      </c>
      <c r="F167" s="12">
        <v>60854375</v>
      </c>
      <c r="G167" s="12">
        <v>59302500</v>
      </c>
      <c r="H167" s="12">
        <f t="shared" ref="H167:H171" si="19">G167-F167</f>
        <v>-1551875</v>
      </c>
    </row>
    <row r="168" spans="3:8" x14ac:dyDescent="0.25">
      <c r="D168" s="21" t="s">
        <v>342</v>
      </c>
      <c r="F168" s="12">
        <v>614611125</v>
      </c>
      <c r="G168" s="12">
        <v>584637200</v>
      </c>
      <c r="H168" s="12">
        <f t="shared" si="19"/>
        <v>-29973925</v>
      </c>
    </row>
    <row r="169" spans="3:8" x14ac:dyDescent="0.25">
      <c r="D169" s="21" t="s">
        <v>343</v>
      </c>
      <c r="F169" s="12">
        <v>98525350</v>
      </c>
      <c r="G169" s="12">
        <v>91779500</v>
      </c>
      <c r="H169" s="12">
        <f t="shared" si="19"/>
        <v>-6745850</v>
      </c>
    </row>
    <row r="170" spans="3:8" ht="15.75" customHeight="1" x14ac:dyDescent="0.25">
      <c r="D170" s="21" t="s">
        <v>344</v>
      </c>
      <c r="G170" s="12">
        <v>0</v>
      </c>
      <c r="H170" s="12">
        <f t="shared" si="19"/>
        <v>0</v>
      </c>
    </row>
    <row r="171" spans="3:8" ht="28.5" customHeight="1" x14ac:dyDescent="0.25">
      <c r="D171" s="251" t="s">
        <v>372</v>
      </c>
      <c r="E171" s="251"/>
      <c r="H171" s="12">
        <f t="shared" si="19"/>
        <v>0</v>
      </c>
    </row>
    <row r="172" spans="3:8" x14ac:dyDescent="0.25">
      <c r="D172" s="21"/>
      <c r="F172" s="13">
        <f>SUM(F166:F171)</f>
        <v>806006850</v>
      </c>
      <c r="G172" s="13">
        <f>SUM(G166:G171)</f>
        <v>767535200</v>
      </c>
      <c r="H172" s="13">
        <f>SUM(H166:H171)</f>
        <v>-38471650</v>
      </c>
    </row>
    <row r="173" spans="3:8" x14ac:dyDescent="0.25">
      <c r="C173" s="7" t="s">
        <v>72</v>
      </c>
    </row>
    <row r="174" spans="3:8" ht="29.25" customHeight="1" x14ac:dyDescent="0.25">
      <c r="D174" s="251" t="s">
        <v>345</v>
      </c>
      <c r="E174" s="251"/>
      <c r="F174" s="12">
        <v>10264500</v>
      </c>
      <c r="G174" s="12">
        <v>10264500</v>
      </c>
      <c r="H174" s="12">
        <f>G174-F174</f>
        <v>0</v>
      </c>
    </row>
    <row r="175" spans="3:8" x14ac:dyDescent="0.25">
      <c r="D175" s="21" t="s">
        <v>346</v>
      </c>
      <c r="F175" s="12">
        <v>6720500</v>
      </c>
      <c r="G175" s="12">
        <v>6412500</v>
      </c>
      <c r="H175" s="12">
        <f t="shared" ref="H175:H177" si="20">G175-F175</f>
        <v>-308000</v>
      </c>
    </row>
    <row r="176" spans="3:8" x14ac:dyDescent="0.25">
      <c r="D176" s="21" t="s">
        <v>347</v>
      </c>
      <c r="F176" s="12">
        <v>5050000</v>
      </c>
      <c r="G176" s="12">
        <v>5050000</v>
      </c>
      <c r="H176" s="12">
        <f t="shared" si="20"/>
        <v>0</v>
      </c>
    </row>
    <row r="177" spans="2:8" x14ac:dyDescent="0.25">
      <c r="D177" s="21" t="s">
        <v>348</v>
      </c>
      <c r="F177" s="12">
        <v>11607500</v>
      </c>
      <c r="G177" s="12">
        <v>11607500</v>
      </c>
      <c r="H177" s="12">
        <f t="shared" si="20"/>
        <v>0</v>
      </c>
    </row>
    <row r="178" spans="2:8" x14ac:dyDescent="0.25">
      <c r="D178" s="21"/>
      <c r="F178" s="13">
        <f>SUM(F174:F177)</f>
        <v>33642500</v>
      </c>
      <c r="G178" s="13">
        <f>SUM(G174:G177)</f>
        <v>33334500</v>
      </c>
      <c r="H178" s="13">
        <f>SUM(H174:H177)</f>
        <v>-308000</v>
      </c>
    </row>
    <row r="179" spans="2:8" x14ac:dyDescent="0.25">
      <c r="C179" s="7" t="s">
        <v>74</v>
      </c>
    </row>
    <row r="180" spans="2:8" x14ac:dyDescent="0.25">
      <c r="D180" s="21" t="s">
        <v>349</v>
      </c>
      <c r="E180" s="7" t="s">
        <v>523</v>
      </c>
      <c r="F180" s="12">
        <v>3400000</v>
      </c>
      <c r="G180" s="12">
        <v>3400000</v>
      </c>
      <c r="H180" s="12">
        <f>F180-G180</f>
        <v>0</v>
      </c>
    </row>
    <row r="181" spans="2:8" x14ac:dyDescent="0.25">
      <c r="D181" s="21" t="s">
        <v>350</v>
      </c>
      <c r="F181" s="12">
        <v>19650000</v>
      </c>
      <c r="G181" s="12">
        <v>19650000</v>
      </c>
      <c r="H181" s="12">
        <f t="shared" ref="H181:H184" si="21">F181-G181</f>
        <v>0</v>
      </c>
    </row>
    <row r="182" spans="2:8" ht="30.75" customHeight="1" x14ac:dyDescent="0.25">
      <c r="D182" s="251" t="s">
        <v>351</v>
      </c>
      <c r="E182" s="251"/>
      <c r="H182" s="12">
        <f t="shared" si="21"/>
        <v>0</v>
      </c>
    </row>
    <row r="183" spans="2:8" ht="30" customHeight="1" x14ac:dyDescent="0.25">
      <c r="D183" s="251" t="s">
        <v>373</v>
      </c>
      <c r="E183" s="251"/>
      <c r="F183" s="12">
        <v>1995000</v>
      </c>
      <c r="G183" s="12">
        <v>1995000</v>
      </c>
      <c r="H183" s="12">
        <f t="shared" si="21"/>
        <v>0</v>
      </c>
    </row>
    <row r="184" spans="2:8" x14ac:dyDescent="0.25">
      <c r="D184" s="21" t="s">
        <v>352</v>
      </c>
      <c r="H184" s="12">
        <f t="shared" si="21"/>
        <v>0</v>
      </c>
    </row>
    <row r="185" spans="2:8" x14ac:dyDescent="0.25">
      <c r="F185" s="13">
        <f>SUM(F180:F184)</f>
        <v>25045000</v>
      </c>
      <c r="G185" s="13">
        <f>SUM(G180:G184)</f>
        <v>25045000</v>
      </c>
      <c r="H185" s="13">
        <f>SUM(H180:H184)</f>
        <v>0</v>
      </c>
    </row>
    <row r="186" spans="2:8" x14ac:dyDescent="0.25">
      <c r="F186" s="17"/>
      <c r="G186" s="17"/>
      <c r="H186" s="17"/>
    </row>
    <row r="187" spans="2:8" s="8" customFormat="1" x14ac:dyDescent="0.25">
      <c r="B187" s="8" t="s">
        <v>136</v>
      </c>
      <c r="C187" s="8" t="s">
        <v>127</v>
      </c>
      <c r="F187" s="11"/>
      <c r="G187" s="11"/>
      <c r="H187" s="11"/>
    </row>
    <row r="188" spans="2:8" x14ac:dyDescent="0.25">
      <c r="C188" s="7" t="s">
        <v>311</v>
      </c>
    </row>
    <row r="189" spans="2:8" x14ac:dyDescent="0.25">
      <c r="F189" s="16" t="s">
        <v>9</v>
      </c>
      <c r="G189" s="16" t="s">
        <v>10</v>
      </c>
      <c r="H189" s="16" t="s">
        <v>718</v>
      </c>
    </row>
    <row r="190" spans="2:8" x14ac:dyDescent="0.25">
      <c r="C190" s="7" t="s">
        <v>128</v>
      </c>
      <c r="F190" s="12">
        <v>76986404</v>
      </c>
      <c r="G190" s="12">
        <f>F190</f>
        <v>76986404</v>
      </c>
      <c r="H190" s="12">
        <f>F190-G190</f>
        <v>0</v>
      </c>
    </row>
    <row r="191" spans="2:8" x14ac:dyDescent="0.25">
      <c r="C191" s="7" t="s">
        <v>129</v>
      </c>
      <c r="F191" s="12">
        <v>85000000</v>
      </c>
      <c r="G191" s="12">
        <f>F191</f>
        <v>85000000</v>
      </c>
      <c r="H191" s="12">
        <f>F191-G191</f>
        <v>0</v>
      </c>
    </row>
    <row r="192" spans="2:8" x14ac:dyDescent="0.25">
      <c r="F192" s="13">
        <f>F190-F191</f>
        <v>-8013596</v>
      </c>
      <c r="G192" s="13">
        <f>G190-G191</f>
        <v>-8013596</v>
      </c>
      <c r="H192" s="13">
        <f>H190-H191</f>
        <v>0</v>
      </c>
    </row>
    <row r="193" spans="2:8" x14ac:dyDescent="0.25">
      <c r="C193" s="7" t="s">
        <v>130</v>
      </c>
    </row>
    <row r="194" spans="2:8" x14ac:dyDescent="0.25">
      <c r="D194" s="7" t="s">
        <v>131</v>
      </c>
      <c r="F194" s="12">
        <v>76986404</v>
      </c>
      <c r="G194" s="12">
        <f>F194</f>
        <v>76986404</v>
      </c>
      <c r="H194" s="12">
        <f>F194-G194</f>
        <v>0</v>
      </c>
    </row>
    <row r="195" spans="2:8" x14ac:dyDescent="0.25">
      <c r="F195" s="13">
        <f>F194</f>
        <v>76986404</v>
      </c>
      <c r="G195" s="13">
        <f>G194</f>
        <v>76986404</v>
      </c>
      <c r="H195" s="13">
        <f>H194</f>
        <v>0</v>
      </c>
    </row>
    <row r="196" spans="2:8" x14ac:dyDescent="0.25">
      <c r="C196" s="7" t="s">
        <v>132</v>
      </c>
    </row>
    <row r="197" spans="2:8" x14ac:dyDescent="0.25">
      <c r="D197" s="7" t="s">
        <v>133</v>
      </c>
      <c r="F197" s="12">
        <v>85000000</v>
      </c>
      <c r="G197" s="12">
        <f>F197</f>
        <v>85000000</v>
      </c>
      <c r="H197" s="12">
        <f>F197-G197</f>
        <v>0</v>
      </c>
    </row>
    <row r="198" spans="2:8" x14ac:dyDescent="0.25">
      <c r="F198" s="13">
        <f>F197</f>
        <v>85000000</v>
      </c>
      <c r="G198" s="13">
        <f>G197</f>
        <v>85000000</v>
      </c>
      <c r="H198" s="13">
        <f>H197</f>
        <v>0</v>
      </c>
    </row>
    <row r="200" spans="2:8" s="8" customFormat="1" x14ac:dyDescent="0.25">
      <c r="B200" s="8" t="s">
        <v>206</v>
      </c>
      <c r="C200" s="8" t="s">
        <v>360</v>
      </c>
      <c r="F200" s="11"/>
      <c r="G200" s="11"/>
      <c r="H200" s="11"/>
    </row>
    <row r="201" spans="2:8" x14ac:dyDescent="0.25">
      <c r="C201" s="7" t="s">
        <v>134</v>
      </c>
    </row>
    <row r="202" spans="2:8" s="23" customFormat="1" ht="30" x14ac:dyDescent="0.25">
      <c r="F202" s="24">
        <v>2018</v>
      </c>
      <c r="G202" s="24">
        <v>2019</v>
      </c>
      <c r="H202" s="22" t="s">
        <v>135</v>
      </c>
    </row>
    <row r="203" spans="2:8" x14ac:dyDescent="0.25">
      <c r="C203" s="7" t="s">
        <v>143</v>
      </c>
    </row>
    <row r="204" spans="2:8" x14ac:dyDescent="0.25">
      <c r="C204" s="7" t="s">
        <v>144</v>
      </c>
      <c r="F204" s="12">
        <v>282700000</v>
      </c>
      <c r="G204" s="12">
        <v>288809500</v>
      </c>
      <c r="H204" s="12">
        <f>G204-F204</f>
        <v>6109500</v>
      </c>
    </row>
    <row r="205" spans="2:8" x14ac:dyDescent="0.25">
      <c r="C205" s="7" t="s">
        <v>145</v>
      </c>
      <c r="F205" s="12">
        <v>3410797000</v>
      </c>
      <c r="G205" s="12">
        <v>3410797000</v>
      </c>
      <c r="H205" s="12">
        <f t="shared" ref="H205:H206" si="22">G205-F205</f>
        <v>0</v>
      </c>
    </row>
    <row r="206" spans="2:8" x14ac:dyDescent="0.25">
      <c r="C206" s="7" t="s">
        <v>146</v>
      </c>
      <c r="F206" s="12">
        <v>2440453150</v>
      </c>
      <c r="G206" s="12">
        <v>3282443950</v>
      </c>
      <c r="H206" s="12">
        <f t="shared" si="22"/>
        <v>841990800</v>
      </c>
    </row>
    <row r="207" spans="2:8" x14ac:dyDescent="0.25">
      <c r="C207" s="7" t="s">
        <v>524</v>
      </c>
      <c r="F207" s="12">
        <v>67288000</v>
      </c>
      <c r="G207" s="12">
        <v>67288000</v>
      </c>
    </row>
    <row r="208" spans="2:8" x14ac:dyDescent="0.25">
      <c r="F208" s="13">
        <f>SUM(F203:F207)</f>
        <v>6201238150</v>
      </c>
      <c r="G208" s="13">
        <f>SUM(G203:G207)</f>
        <v>7049338450</v>
      </c>
      <c r="H208" s="13">
        <f t="shared" ref="H208" si="23">SUM(H203:H206)</f>
        <v>848100300</v>
      </c>
    </row>
    <row r="209" spans="2:8" x14ac:dyDescent="0.25">
      <c r="F209" s="17"/>
      <c r="G209" s="17"/>
      <c r="H209" s="17"/>
    </row>
    <row r="210" spans="2:8" x14ac:dyDescent="0.25">
      <c r="B210" s="7">
        <v>18</v>
      </c>
      <c r="C210" s="7" t="s">
        <v>719</v>
      </c>
    </row>
    <row r="211" spans="2:8" x14ac:dyDescent="0.25">
      <c r="C211" s="7" t="s">
        <v>720</v>
      </c>
      <c r="H211" s="12">
        <v>547338200</v>
      </c>
    </row>
    <row r="212" spans="2:8" x14ac:dyDescent="0.25">
      <c r="C212" s="7" t="s">
        <v>721</v>
      </c>
      <c r="H212" s="12">
        <v>709500</v>
      </c>
    </row>
    <row r="213" spans="2:8" x14ac:dyDescent="0.25">
      <c r="C213" s="7" t="s">
        <v>726</v>
      </c>
      <c r="H213" s="12">
        <v>300052600</v>
      </c>
    </row>
    <row r="214" spans="2:8" x14ac:dyDescent="0.25">
      <c r="F214" s="246"/>
      <c r="G214" s="246"/>
      <c r="H214" s="13">
        <f>SUM(H211:H213)</f>
        <v>848100300</v>
      </c>
    </row>
    <row r="216" spans="2:8" s="8" customFormat="1" x14ac:dyDescent="0.25">
      <c r="B216" s="8">
        <v>19</v>
      </c>
      <c r="C216" s="8" t="s">
        <v>133</v>
      </c>
      <c r="F216" s="11"/>
      <c r="G216" s="11"/>
      <c r="H216" s="11"/>
    </row>
    <row r="217" spans="2:8" x14ac:dyDescent="0.25">
      <c r="C217" s="7" t="s">
        <v>137</v>
      </c>
    </row>
    <row r="218" spans="2:8" ht="30" x14ac:dyDescent="0.25">
      <c r="F218" s="24">
        <v>2018</v>
      </c>
      <c r="G218" s="24">
        <v>2019</v>
      </c>
      <c r="H218" s="22" t="s">
        <v>135</v>
      </c>
    </row>
    <row r="219" spans="2:8" x14ac:dyDescent="0.25">
      <c r="C219" s="7" t="s">
        <v>693</v>
      </c>
      <c r="F219" s="12">
        <v>30000000</v>
      </c>
      <c r="G219" s="12">
        <v>115000000</v>
      </c>
      <c r="H219" s="12">
        <f>G219-F219</f>
        <v>85000000</v>
      </c>
    </row>
    <row r="220" spans="2:8" x14ac:dyDescent="0.25">
      <c r="F220" s="13">
        <f>F219</f>
        <v>30000000</v>
      </c>
      <c r="G220" s="13">
        <f>G219</f>
        <v>115000000</v>
      </c>
      <c r="H220" s="13">
        <f>H219</f>
        <v>85000000</v>
      </c>
    </row>
  </sheetData>
  <mergeCells count="21">
    <mergeCell ref="D183:E183"/>
    <mergeCell ref="B14:H14"/>
    <mergeCell ref="C37:H37"/>
    <mergeCell ref="D143:E143"/>
    <mergeCell ref="D146:E146"/>
    <mergeCell ref="D159:E159"/>
    <mergeCell ref="D160:E160"/>
    <mergeCell ref="D161:E161"/>
    <mergeCell ref="D162:E162"/>
    <mergeCell ref="D171:E171"/>
    <mergeCell ref="D174:E174"/>
    <mergeCell ref="D182:E182"/>
    <mergeCell ref="C87:E87"/>
    <mergeCell ref="D149:E149"/>
    <mergeCell ref="C89:E89"/>
    <mergeCell ref="B11:H11"/>
    <mergeCell ref="A1:H1"/>
    <mergeCell ref="A2:H2"/>
    <mergeCell ref="A3:H3"/>
    <mergeCell ref="A4:H4"/>
    <mergeCell ref="B7:H7"/>
  </mergeCells>
  <pageMargins left="0.761811024" right="0.32874015699999998" top="0.78740157480314998" bottom="1.5905511809999999" header="0.31496062992126" footer="0.31496062992126"/>
  <pageSetup paperSize="5" scale="70" orientation="portrait" horizontalDpi="4294967293" verticalDpi="0" r:id="rId1"/>
  <headerFooter>
    <oddFooter>&amp;R&amp;"Bookman Old Style,Regular"&amp;12 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M194"/>
  <sheetViews>
    <sheetView tabSelected="1" zoomScale="90" zoomScaleNormal="90" workbookViewId="0">
      <pane ySplit="7" topLeftCell="A123" activePane="bottomLeft" state="frozen"/>
      <selection pane="bottomLeft" activeCell="D161" sqref="D161"/>
    </sheetView>
  </sheetViews>
  <sheetFormatPr defaultRowHeight="14.25" customHeight="1" x14ac:dyDescent="0.25"/>
  <cols>
    <col min="1" max="1" width="5" style="56" customWidth="1"/>
    <col min="2" max="3" width="4.42578125" style="56" customWidth="1"/>
    <col min="4" max="4" width="38.85546875" style="170" customWidth="1"/>
    <col min="5" max="5" width="21" style="225" customWidth="1"/>
    <col min="6" max="6" width="19.28515625" style="56" customWidth="1"/>
    <col min="7" max="7" width="14.7109375" style="58" customWidth="1"/>
    <col min="8" max="8" width="23" style="63" customWidth="1"/>
    <col min="9" max="9" width="21.28515625" style="58" customWidth="1"/>
    <col min="10" max="10" width="11.85546875" style="56" customWidth="1"/>
    <col min="11" max="11" width="11.85546875" style="228" customWidth="1"/>
    <col min="12" max="12" width="20.85546875" style="56" customWidth="1"/>
    <col min="13" max="13" width="12.85546875" style="56" customWidth="1"/>
    <col min="14" max="14" width="39" style="56" customWidth="1"/>
    <col min="15" max="16384" width="9.140625" style="56"/>
  </cols>
  <sheetData>
    <row r="1" spans="1:13" s="155" customFormat="1" ht="14.25" customHeight="1" x14ac:dyDescent="0.25">
      <c r="A1" s="259" t="s">
        <v>571</v>
      </c>
      <c r="B1" s="259"/>
      <c r="C1" s="259"/>
      <c r="D1" s="259"/>
      <c r="E1" s="259"/>
      <c r="F1" s="259"/>
      <c r="G1" s="259"/>
      <c r="H1" s="259"/>
      <c r="I1" s="259"/>
      <c r="J1" s="259"/>
      <c r="K1" s="259"/>
      <c r="L1" s="259"/>
      <c r="M1" s="259"/>
    </row>
    <row r="2" spans="1:13" s="155" customFormat="1" ht="14.25" hidden="1" customHeight="1" x14ac:dyDescent="0.25">
      <c r="A2" s="259" t="s">
        <v>316</v>
      </c>
      <c r="B2" s="259"/>
      <c r="C2" s="259"/>
      <c r="D2" s="259"/>
      <c r="E2" s="259"/>
      <c r="F2" s="259"/>
      <c r="G2" s="259"/>
      <c r="H2" s="259"/>
      <c r="I2" s="259"/>
      <c r="J2" s="259"/>
      <c r="K2" s="259"/>
      <c r="L2" s="259"/>
      <c r="M2" s="259"/>
    </row>
    <row r="3" spans="1:13" s="155" customFormat="1" ht="14.25" hidden="1" customHeight="1" x14ac:dyDescent="0.25">
      <c r="A3" s="259" t="s">
        <v>317</v>
      </c>
      <c r="B3" s="259"/>
      <c r="C3" s="259"/>
      <c r="D3" s="259"/>
      <c r="E3" s="259"/>
      <c r="F3" s="259"/>
      <c r="G3" s="259"/>
      <c r="H3" s="259"/>
      <c r="I3" s="259"/>
      <c r="J3" s="259"/>
      <c r="K3" s="259"/>
      <c r="L3" s="259"/>
      <c r="M3" s="259"/>
    </row>
    <row r="4" spans="1:13" s="155" customFormat="1" ht="14.25" hidden="1" customHeight="1" x14ac:dyDescent="0.25">
      <c r="A4" s="259" t="s">
        <v>318</v>
      </c>
      <c r="B4" s="259"/>
      <c r="C4" s="259"/>
      <c r="D4" s="259"/>
      <c r="E4" s="259"/>
      <c r="F4" s="259"/>
      <c r="G4" s="259"/>
      <c r="H4" s="259"/>
      <c r="I4" s="259"/>
      <c r="J4" s="259"/>
      <c r="K4" s="259"/>
      <c r="L4" s="259"/>
      <c r="M4" s="259"/>
    </row>
    <row r="5" spans="1:13" ht="14.25" hidden="1" customHeight="1" x14ac:dyDescent="0.25">
      <c r="A5" s="59"/>
      <c r="B5" s="59"/>
      <c r="C5" s="59"/>
    </row>
    <row r="6" spans="1:13" s="158" customFormat="1" ht="14.25" hidden="1" customHeight="1" x14ac:dyDescent="0.25">
      <c r="A6" s="69" t="s">
        <v>152</v>
      </c>
      <c r="B6" s="260" t="s">
        <v>178</v>
      </c>
      <c r="C6" s="261"/>
      <c r="D6" s="262"/>
      <c r="E6" s="84" t="s">
        <v>179</v>
      </c>
      <c r="F6" s="156" t="s">
        <v>180</v>
      </c>
      <c r="G6" s="156" t="s">
        <v>181</v>
      </c>
      <c r="H6" s="157" t="s">
        <v>182</v>
      </c>
      <c r="I6" s="156" t="s">
        <v>183</v>
      </c>
      <c r="J6" s="156" t="s">
        <v>155</v>
      </c>
      <c r="K6" s="229" t="s">
        <v>184</v>
      </c>
      <c r="L6" s="156" t="s">
        <v>185</v>
      </c>
      <c r="M6" s="156" t="s">
        <v>321</v>
      </c>
    </row>
    <row r="7" spans="1:13" ht="14.25" hidden="1" customHeight="1" x14ac:dyDescent="0.25">
      <c r="A7" s="60" t="s">
        <v>172</v>
      </c>
      <c r="B7" s="180" t="s">
        <v>143</v>
      </c>
      <c r="C7" s="181"/>
      <c r="D7" s="182"/>
      <c r="E7" s="226"/>
      <c r="F7" s="197"/>
      <c r="G7" s="198"/>
      <c r="H7" s="199"/>
      <c r="I7" s="200"/>
      <c r="J7" s="201"/>
      <c r="K7" s="230"/>
      <c r="L7" s="201"/>
      <c r="M7" s="201"/>
    </row>
    <row r="8" spans="1:13" ht="14.25" hidden="1" customHeight="1" x14ac:dyDescent="0.25">
      <c r="A8" s="60"/>
      <c r="B8" s="186"/>
      <c r="C8" s="187"/>
      <c r="D8" s="174"/>
      <c r="E8" s="210"/>
      <c r="F8" s="205"/>
      <c r="G8" s="206"/>
      <c r="H8" s="207"/>
      <c r="I8" s="206"/>
      <c r="J8" s="205"/>
      <c r="K8" s="231"/>
      <c r="L8" s="205"/>
      <c r="M8" s="205"/>
    </row>
    <row r="9" spans="1:13" ht="14.25" hidden="1" customHeight="1" x14ac:dyDescent="0.25">
      <c r="A9" s="61"/>
      <c r="B9" s="186"/>
      <c r="C9" s="187"/>
      <c r="D9" s="174"/>
      <c r="E9" s="210"/>
      <c r="F9" s="205"/>
      <c r="G9" s="206"/>
      <c r="H9" s="207"/>
      <c r="I9" s="206"/>
      <c r="J9" s="205"/>
      <c r="K9" s="231"/>
      <c r="L9" s="205"/>
      <c r="M9" s="205"/>
    </row>
    <row r="10" spans="1:13" s="155" customFormat="1" ht="14.25" hidden="1" customHeight="1" x14ac:dyDescent="0.25">
      <c r="A10" s="178" t="s">
        <v>173</v>
      </c>
      <c r="B10" s="215" t="s">
        <v>144</v>
      </c>
      <c r="C10" s="216"/>
      <c r="D10" s="217"/>
      <c r="E10" s="227"/>
      <c r="F10" s="213"/>
      <c r="G10" s="214"/>
      <c r="H10" s="212">
        <f>SUM(H24:H134)</f>
        <v>288809500</v>
      </c>
      <c r="I10" s="214"/>
      <c r="J10" s="213"/>
      <c r="K10" s="232"/>
      <c r="L10" s="213"/>
      <c r="M10" s="213"/>
    </row>
    <row r="11" spans="1:13" ht="14.25" hidden="1" customHeight="1" x14ac:dyDescent="0.25">
      <c r="A11" s="60"/>
      <c r="B11" s="186" t="s">
        <v>35</v>
      </c>
      <c r="C11" s="187" t="s">
        <v>445</v>
      </c>
      <c r="D11" s="174"/>
      <c r="E11" s="210"/>
      <c r="F11" s="205"/>
      <c r="G11" s="206"/>
      <c r="H11" s="207"/>
      <c r="I11" s="206"/>
      <c r="J11" s="205"/>
      <c r="K11" s="231"/>
      <c r="L11" s="205"/>
      <c r="M11" s="205"/>
    </row>
    <row r="12" spans="1:13" ht="14.25" hidden="1" customHeight="1" x14ac:dyDescent="0.25">
      <c r="A12" s="60"/>
      <c r="B12" s="186"/>
      <c r="C12" s="187" t="s">
        <v>46</v>
      </c>
      <c r="D12" s="174" t="s">
        <v>189</v>
      </c>
      <c r="E12" s="210"/>
      <c r="F12" s="205"/>
      <c r="G12" s="206"/>
      <c r="H12" s="207"/>
      <c r="I12" s="206"/>
      <c r="J12" s="205"/>
      <c r="K12" s="231"/>
      <c r="L12" s="205"/>
      <c r="M12" s="205"/>
    </row>
    <row r="13" spans="1:13" ht="14.25" hidden="1" customHeight="1" x14ac:dyDescent="0.25">
      <c r="A13" s="60"/>
      <c r="B13" s="186"/>
      <c r="C13" s="187" t="s">
        <v>47</v>
      </c>
      <c r="D13" s="174" t="s">
        <v>189</v>
      </c>
      <c r="E13" s="210"/>
      <c r="F13" s="205"/>
      <c r="G13" s="206"/>
      <c r="H13" s="207"/>
      <c r="I13" s="206"/>
      <c r="J13" s="205"/>
      <c r="K13" s="231"/>
      <c r="L13" s="205"/>
      <c r="M13" s="205"/>
    </row>
    <row r="14" spans="1:13" ht="14.25" hidden="1" customHeight="1" x14ac:dyDescent="0.25">
      <c r="A14" s="60"/>
      <c r="B14" s="186" t="s">
        <v>36</v>
      </c>
      <c r="C14" s="187" t="s">
        <v>446</v>
      </c>
      <c r="D14" s="174"/>
      <c r="E14" s="210"/>
      <c r="F14" s="205"/>
      <c r="G14" s="206"/>
      <c r="H14" s="207"/>
      <c r="I14" s="206"/>
      <c r="J14" s="205"/>
      <c r="K14" s="231"/>
      <c r="L14" s="205"/>
      <c r="M14" s="205"/>
    </row>
    <row r="15" spans="1:13" ht="14.25" hidden="1" customHeight="1" x14ac:dyDescent="0.25">
      <c r="A15" s="60"/>
      <c r="B15" s="186"/>
      <c r="C15" s="187" t="s">
        <v>46</v>
      </c>
      <c r="D15" s="177" t="s">
        <v>190</v>
      </c>
      <c r="E15" s="210"/>
      <c r="F15" s="205"/>
      <c r="G15" s="206"/>
      <c r="H15" s="207"/>
      <c r="I15" s="206"/>
      <c r="J15" s="205"/>
      <c r="K15" s="231"/>
      <c r="L15" s="205"/>
      <c r="M15" s="205"/>
    </row>
    <row r="16" spans="1:13" ht="14.25" hidden="1" customHeight="1" x14ac:dyDescent="0.25">
      <c r="A16" s="60"/>
      <c r="B16" s="186">
        <v>3</v>
      </c>
      <c r="C16" s="188" t="s">
        <v>447</v>
      </c>
      <c r="D16" s="189"/>
      <c r="E16" s="210"/>
      <c r="F16" s="205"/>
      <c r="G16" s="206"/>
      <c r="H16" s="207"/>
      <c r="I16" s="206"/>
      <c r="J16" s="205"/>
      <c r="K16" s="231"/>
      <c r="L16" s="205"/>
      <c r="M16" s="205"/>
    </row>
    <row r="17" spans="1:13" ht="14.25" hidden="1" customHeight="1" x14ac:dyDescent="0.25">
      <c r="A17" s="60"/>
      <c r="B17" s="186"/>
      <c r="C17" s="187"/>
      <c r="D17" s="177" t="s">
        <v>40</v>
      </c>
      <c r="E17" s="210"/>
      <c r="F17" s="205"/>
      <c r="G17" s="206"/>
      <c r="H17" s="207"/>
      <c r="I17" s="206"/>
      <c r="J17" s="205"/>
      <c r="K17" s="231"/>
      <c r="L17" s="205"/>
      <c r="M17" s="205"/>
    </row>
    <row r="18" spans="1:13" ht="14.25" hidden="1" customHeight="1" x14ac:dyDescent="0.25">
      <c r="A18" s="60"/>
      <c r="B18" s="186">
        <v>4</v>
      </c>
      <c r="C18" s="187" t="s">
        <v>448</v>
      </c>
      <c r="D18" s="177"/>
      <c r="E18" s="210"/>
      <c r="F18" s="205"/>
      <c r="G18" s="206"/>
      <c r="H18" s="207"/>
      <c r="I18" s="206"/>
      <c r="J18" s="205"/>
      <c r="K18" s="231"/>
      <c r="L18" s="205"/>
      <c r="M18" s="205"/>
    </row>
    <row r="19" spans="1:13" ht="14.25" hidden="1" customHeight="1" x14ac:dyDescent="0.25">
      <c r="A19" s="60"/>
      <c r="B19" s="186"/>
      <c r="C19" s="187"/>
      <c r="D19" s="177" t="s">
        <v>40</v>
      </c>
      <c r="E19" s="210"/>
      <c r="F19" s="205"/>
      <c r="G19" s="206"/>
      <c r="H19" s="207"/>
      <c r="I19" s="206"/>
      <c r="J19" s="205"/>
      <c r="K19" s="231"/>
      <c r="L19" s="205"/>
      <c r="M19" s="205"/>
    </row>
    <row r="20" spans="1:13" ht="14.25" hidden="1" customHeight="1" x14ac:dyDescent="0.25">
      <c r="A20" s="60"/>
      <c r="B20" s="186">
        <v>5</v>
      </c>
      <c r="C20" s="187" t="s">
        <v>449</v>
      </c>
      <c r="D20" s="177"/>
      <c r="E20" s="210"/>
      <c r="F20" s="205"/>
      <c r="G20" s="206"/>
      <c r="H20" s="207"/>
      <c r="I20" s="206"/>
      <c r="J20" s="205"/>
      <c r="K20" s="231"/>
      <c r="L20" s="205"/>
      <c r="M20" s="205"/>
    </row>
    <row r="21" spans="1:13" ht="14.25" hidden="1" customHeight="1" x14ac:dyDescent="0.25">
      <c r="A21" s="60"/>
      <c r="B21" s="186"/>
      <c r="C21" s="187"/>
      <c r="D21" s="177" t="s">
        <v>40</v>
      </c>
      <c r="E21" s="210"/>
      <c r="F21" s="205"/>
      <c r="G21" s="206"/>
      <c r="H21" s="207"/>
      <c r="I21" s="206"/>
      <c r="J21" s="205"/>
      <c r="K21" s="231"/>
      <c r="L21" s="205"/>
      <c r="M21" s="205"/>
    </row>
    <row r="22" spans="1:13" ht="14.25" hidden="1" customHeight="1" x14ac:dyDescent="0.25">
      <c r="A22" s="60"/>
      <c r="B22" s="186">
        <v>6</v>
      </c>
      <c r="C22" s="187" t="s">
        <v>450</v>
      </c>
      <c r="D22" s="177"/>
      <c r="E22" s="210"/>
      <c r="F22" s="205"/>
      <c r="G22" s="206"/>
      <c r="H22" s="207"/>
      <c r="I22" s="206"/>
      <c r="J22" s="205"/>
      <c r="K22" s="231"/>
      <c r="L22" s="205"/>
      <c r="M22" s="205"/>
    </row>
    <row r="23" spans="1:13" ht="15.75" hidden="1" customHeight="1" x14ac:dyDescent="0.25">
      <c r="A23" s="60"/>
      <c r="B23" s="186"/>
      <c r="C23" s="187" t="s">
        <v>451</v>
      </c>
      <c r="D23" s="177"/>
      <c r="E23" s="210"/>
      <c r="F23" s="205"/>
      <c r="G23" s="206" t="s">
        <v>695</v>
      </c>
      <c r="H23" s="207"/>
      <c r="I23" s="206"/>
      <c r="J23" s="205"/>
      <c r="K23" s="231"/>
      <c r="L23" s="205"/>
      <c r="M23" s="205"/>
    </row>
    <row r="24" spans="1:13" ht="15.75" hidden="1" customHeight="1" x14ac:dyDescent="0.25">
      <c r="A24" s="60"/>
      <c r="B24" s="186"/>
      <c r="C24" s="187" t="s">
        <v>46</v>
      </c>
      <c r="D24" s="177" t="s">
        <v>442</v>
      </c>
      <c r="E24" s="210" t="s">
        <v>548</v>
      </c>
      <c r="F24" s="205" t="s">
        <v>187</v>
      </c>
      <c r="G24" s="206">
        <v>2013</v>
      </c>
      <c r="H24" s="207">
        <v>2000000</v>
      </c>
      <c r="I24" s="206" t="s">
        <v>717</v>
      </c>
      <c r="J24" s="205"/>
      <c r="K24" s="231" t="s">
        <v>555</v>
      </c>
      <c r="L24" s="205"/>
      <c r="M24" s="205"/>
    </row>
    <row r="25" spans="1:13" ht="15.75" hidden="1" customHeight="1" x14ac:dyDescent="0.25">
      <c r="A25" s="60"/>
      <c r="B25" s="186"/>
      <c r="C25" s="187" t="s">
        <v>47</v>
      </c>
      <c r="D25" s="177" t="s">
        <v>442</v>
      </c>
      <c r="E25" s="210" t="s">
        <v>548</v>
      </c>
      <c r="F25" s="205" t="s">
        <v>187</v>
      </c>
      <c r="G25" s="206">
        <v>2014</v>
      </c>
      <c r="H25" s="207">
        <v>2000000</v>
      </c>
      <c r="I25" s="206" t="s">
        <v>717</v>
      </c>
      <c r="J25" s="205"/>
      <c r="K25" s="231" t="s">
        <v>555</v>
      </c>
      <c r="L25" s="205"/>
      <c r="M25" s="205"/>
    </row>
    <row r="26" spans="1:13" ht="15.75" hidden="1" customHeight="1" x14ac:dyDescent="0.25">
      <c r="A26" s="60"/>
      <c r="B26" s="186"/>
      <c r="C26" s="187" t="s">
        <v>48</v>
      </c>
      <c r="D26" s="177" t="s">
        <v>442</v>
      </c>
      <c r="E26" s="210" t="s">
        <v>548</v>
      </c>
      <c r="F26" s="205" t="s">
        <v>187</v>
      </c>
      <c r="G26" s="206">
        <v>2015</v>
      </c>
      <c r="H26" s="207">
        <v>2500000</v>
      </c>
      <c r="I26" s="206" t="s">
        <v>717</v>
      </c>
      <c r="J26" s="205"/>
      <c r="K26" s="231" t="s">
        <v>555</v>
      </c>
      <c r="L26" s="205"/>
      <c r="M26" s="205"/>
    </row>
    <row r="27" spans="1:13" ht="15.75" hidden="1" customHeight="1" x14ac:dyDescent="0.25">
      <c r="A27" s="60"/>
      <c r="B27" s="186"/>
      <c r="C27" s="187" t="s">
        <v>376</v>
      </c>
      <c r="D27" s="177" t="s">
        <v>442</v>
      </c>
      <c r="E27" s="210" t="s">
        <v>548</v>
      </c>
      <c r="F27" s="205" t="s">
        <v>187</v>
      </c>
      <c r="G27" s="206">
        <v>2015</v>
      </c>
      <c r="H27" s="207">
        <v>2500000</v>
      </c>
      <c r="I27" s="206" t="s">
        <v>188</v>
      </c>
      <c r="J27" s="205"/>
      <c r="K27" s="231" t="s">
        <v>558</v>
      </c>
      <c r="L27" s="205"/>
      <c r="M27" s="205"/>
    </row>
    <row r="28" spans="1:13" ht="15.75" hidden="1" customHeight="1" x14ac:dyDescent="0.25">
      <c r="A28" s="60"/>
      <c r="B28" s="186"/>
      <c r="C28" s="187" t="s">
        <v>377</v>
      </c>
      <c r="D28" s="177" t="s">
        <v>442</v>
      </c>
      <c r="E28" s="210" t="s">
        <v>548</v>
      </c>
      <c r="F28" s="205" t="s">
        <v>187</v>
      </c>
      <c r="G28" s="206">
        <v>2016</v>
      </c>
      <c r="H28" s="207">
        <v>3000000</v>
      </c>
      <c r="I28" s="206" t="s">
        <v>188</v>
      </c>
      <c r="J28" s="205"/>
      <c r="K28" s="231" t="s">
        <v>557</v>
      </c>
      <c r="L28" s="205"/>
      <c r="M28" s="205"/>
    </row>
    <row r="29" spans="1:13" ht="15.75" hidden="1" customHeight="1" x14ac:dyDescent="0.25">
      <c r="A29" s="60"/>
      <c r="B29" s="186"/>
      <c r="C29" s="187" t="s">
        <v>456</v>
      </c>
      <c r="D29" s="177" t="s">
        <v>473</v>
      </c>
      <c r="E29" s="210" t="s">
        <v>548</v>
      </c>
      <c r="F29" s="205" t="s">
        <v>187</v>
      </c>
      <c r="G29" s="241" t="s">
        <v>703</v>
      </c>
      <c r="H29" s="207">
        <v>6000000</v>
      </c>
      <c r="I29" s="206" t="s">
        <v>188</v>
      </c>
      <c r="J29" s="205"/>
      <c r="K29" s="231" t="s">
        <v>555</v>
      </c>
      <c r="L29" s="205"/>
      <c r="M29" s="205"/>
    </row>
    <row r="30" spans="1:13" ht="15.75" hidden="1" customHeight="1" x14ac:dyDescent="0.25">
      <c r="A30" s="60"/>
      <c r="B30" s="186"/>
      <c r="C30" s="187" t="s">
        <v>506</v>
      </c>
      <c r="D30" s="177" t="s">
        <v>473</v>
      </c>
      <c r="E30" s="210" t="s">
        <v>548</v>
      </c>
      <c r="F30" s="205" t="s">
        <v>187</v>
      </c>
      <c r="G30" s="239">
        <v>43437</v>
      </c>
      <c r="H30" s="207">
        <v>3000000</v>
      </c>
      <c r="I30" s="206" t="s">
        <v>188</v>
      </c>
      <c r="J30" s="205"/>
      <c r="K30" s="231" t="s">
        <v>555</v>
      </c>
      <c r="L30" s="205"/>
      <c r="M30" s="205"/>
    </row>
    <row r="31" spans="1:13" ht="15.75" hidden="1" customHeight="1" x14ac:dyDescent="0.25">
      <c r="A31" s="60"/>
      <c r="B31" s="186"/>
      <c r="C31" s="187" t="s">
        <v>452</v>
      </c>
      <c r="D31" s="177"/>
      <c r="E31" s="210"/>
      <c r="F31" s="205"/>
      <c r="G31" s="206"/>
      <c r="H31" s="207"/>
      <c r="I31" s="206"/>
      <c r="J31" s="205"/>
      <c r="K31" s="231"/>
      <c r="L31" s="205"/>
      <c r="M31" s="205"/>
    </row>
    <row r="32" spans="1:13" ht="15.75" hidden="1" customHeight="1" x14ac:dyDescent="0.25">
      <c r="A32" s="60"/>
      <c r="B32" s="186"/>
      <c r="C32" s="187"/>
      <c r="D32" s="177" t="s">
        <v>378</v>
      </c>
      <c r="E32" s="210" t="s">
        <v>548</v>
      </c>
      <c r="F32" s="205" t="s">
        <v>375</v>
      </c>
      <c r="G32" s="241" t="s">
        <v>702</v>
      </c>
      <c r="H32" s="207">
        <v>1500000</v>
      </c>
      <c r="I32" s="206" t="s">
        <v>188</v>
      </c>
      <c r="J32" s="205"/>
      <c r="K32" s="231" t="s">
        <v>565</v>
      </c>
      <c r="L32" s="205"/>
      <c r="M32" s="205"/>
    </row>
    <row r="33" spans="1:13" ht="14.25" hidden="1" customHeight="1" x14ac:dyDescent="0.25">
      <c r="A33" s="60"/>
      <c r="B33" s="186"/>
      <c r="C33" s="190" t="s">
        <v>453</v>
      </c>
      <c r="D33" s="189"/>
      <c r="E33" s="210"/>
      <c r="F33" s="205"/>
      <c r="G33" s="205"/>
      <c r="H33" s="207"/>
      <c r="I33" s="205"/>
      <c r="J33" s="205"/>
      <c r="K33" s="208"/>
      <c r="L33" s="205"/>
      <c r="M33" s="205"/>
    </row>
    <row r="34" spans="1:13" ht="14.25" hidden="1" customHeight="1" x14ac:dyDescent="0.25">
      <c r="A34" s="60"/>
      <c r="B34" s="186"/>
      <c r="C34" s="190"/>
      <c r="D34" s="189" t="s">
        <v>40</v>
      </c>
      <c r="E34" s="210"/>
      <c r="F34" s="205"/>
      <c r="G34" s="205"/>
      <c r="H34" s="207"/>
      <c r="I34" s="205"/>
      <c r="J34" s="205"/>
      <c r="K34" s="208"/>
      <c r="L34" s="205"/>
      <c r="M34" s="205"/>
    </row>
    <row r="35" spans="1:13" ht="14.25" hidden="1" customHeight="1" x14ac:dyDescent="0.25">
      <c r="A35" s="60"/>
      <c r="B35" s="186"/>
      <c r="C35" s="190" t="s">
        <v>454</v>
      </c>
      <c r="D35" s="189"/>
      <c r="E35" s="210"/>
      <c r="F35" s="205"/>
      <c r="G35" s="205"/>
      <c r="H35" s="207"/>
      <c r="I35" s="205"/>
      <c r="J35" s="205"/>
      <c r="K35" s="208"/>
      <c r="L35" s="205"/>
      <c r="M35" s="205"/>
    </row>
    <row r="36" spans="1:13" ht="14.25" hidden="1" customHeight="1" x14ac:dyDescent="0.25">
      <c r="A36" s="60"/>
      <c r="B36" s="186"/>
      <c r="C36" s="190"/>
      <c r="D36" s="189" t="s">
        <v>499</v>
      </c>
      <c r="E36" s="210" t="s">
        <v>548</v>
      </c>
      <c r="F36" s="205" t="s">
        <v>500</v>
      </c>
      <c r="G36" s="239" t="s">
        <v>697</v>
      </c>
      <c r="H36" s="207">
        <v>2000000</v>
      </c>
      <c r="I36" s="206" t="s">
        <v>188</v>
      </c>
      <c r="J36" s="205"/>
      <c r="K36" s="286" t="s">
        <v>555</v>
      </c>
      <c r="L36" s="205"/>
      <c r="M36" s="205"/>
    </row>
    <row r="37" spans="1:13" ht="14.25" hidden="1" customHeight="1" x14ac:dyDescent="0.25">
      <c r="A37" s="60"/>
      <c r="B37" s="186"/>
      <c r="C37" s="190" t="s">
        <v>455</v>
      </c>
      <c r="D37" s="189"/>
      <c r="E37" s="210"/>
      <c r="F37" s="205"/>
      <c r="G37" s="205"/>
      <c r="H37" s="207"/>
      <c r="I37" s="205"/>
      <c r="J37" s="205"/>
      <c r="K37" s="208"/>
      <c r="L37" s="205"/>
      <c r="M37" s="205"/>
    </row>
    <row r="38" spans="1:13" s="169" customFormat="1" ht="14.25" hidden="1" customHeight="1" x14ac:dyDescent="0.25">
      <c r="A38" s="168"/>
      <c r="B38" s="191"/>
      <c r="C38" s="192">
        <v>1</v>
      </c>
      <c r="D38" s="174" t="s">
        <v>379</v>
      </c>
      <c r="E38" s="210" t="s">
        <v>548</v>
      </c>
      <c r="F38" s="205" t="s">
        <v>191</v>
      </c>
      <c r="G38" s="206">
        <v>1990</v>
      </c>
      <c r="H38" s="209">
        <v>2000000</v>
      </c>
      <c r="I38" s="206" t="s">
        <v>717</v>
      </c>
      <c r="J38" s="208"/>
      <c r="K38" s="231" t="s">
        <v>555</v>
      </c>
      <c r="L38" s="208"/>
      <c r="M38" s="208"/>
    </row>
    <row r="39" spans="1:13" s="169" customFormat="1" ht="14.25" hidden="1" customHeight="1" x14ac:dyDescent="0.25">
      <c r="A39" s="168"/>
      <c r="B39" s="191"/>
      <c r="C39" s="192">
        <v>2</v>
      </c>
      <c r="D39" s="174" t="s">
        <v>380</v>
      </c>
      <c r="E39" s="210" t="s">
        <v>548</v>
      </c>
      <c r="F39" s="205" t="s">
        <v>191</v>
      </c>
      <c r="G39" s="206">
        <v>1991</v>
      </c>
      <c r="H39" s="209">
        <v>2000000</v>
      </c>
      <c r="I39" s="206" t="s">
        <v>717</v>
      </c>
      <c r="J39" s="208"/>
      <c r="K39" s="231" t="s">
        <v>555</v>
      </c>
      <c r="L39" s="208"/>
      <c r="M39" s="208"/>
    </row>
    <row r="40" spans="1:13" s="169" customFormat="1" ht="14.25" hidden="1" customHeight="1" x14ac:dyDescent="0.25">
      <c r="A40" s="168"/>
      <c r="B40" s="191"/>
      <c r="C40" s="192">
        <v>3</v>
      </c>
      <c r="D40" s="174" t="s">
        <v>381</v>
      </c>
      <c r="E40" s="210" t="s">
        <v>548</v>
      </c>
      <c r="F40" s="205" t="s">
        <v>191</v>
      </c>
      <c r="G40" s="206">
        <v>1996</v>
      </c>
      <c r="H40" s="209">
        <v>4000000</v>
      </c>
      <c r="I40" s="206" t="s">
        <v>717</v>
      </c>
      <c r="J40" s="208"/>
      <c r="K40" s="231" t="s">
        <v>555</v>
      </c>
      <c r="L40" s="208"/>
      <c r="M40" s="208"/>
    </row>
    <row r="41" spans="1:13" s="169" customFormat="1" ht="14.25" hidden="1" customHeight="1" x14ac:dyDescent="0.25">
      <c r="A41" s="168"/>
      <c r="B41" s="191"/>
      <c r="C41" s="192">
        <v>4</v>
      </c>
      <c r="D41" s="174" t="s">
        <v>382</v>
      </c>
      <c r="E41" s="210" t="s">
        <v>548</v>
      </c>
      <c r="F41" s="205" t="s">
        <v>191</v>
      </c>
      <c r="G41" s="206">
        <v>2001</v>
      </c>
      <c r="H41" s="209">
        <v>2500000</v>
      </c>
      <c r="I41" s="206" t="s">
        <v>717</v>
      </c>
      <c r="J41" s="208"/>
      <c r="K41" s="231" t="s">
        <v>555</v>
      </c>
      <c r="L41" s="208"/>
      <c r="M41" s="208"/>
    </row>
    <row r="42" spans="1:13" s="169" customFormat="1" ht="14.25" hidden="1" customHeight="1" x14ac:dyDescent="0.25">
      <c r="A42" s="168"/>
      <c r="B42" s="191"/>
      <c r="C42" s="192">
        <v>5</v>
      </c>
      <c r="D42" s="174" t="s">
        <v>383</v>
      </c>
      <c r="E42" s="210" t="s">
        <v>548</v>
      </c>
      <c r="F42" s="205" t="s">
        <v>191</v>
      </c>
      <c r="G42" s="206">
        <v>2009</v>
      </c>
      <c r="H42" s="209">
        <v>1000000</v>
      </c>
      <c r="I42" s="206" t="s">
        <v>188</v>
      </c>
      <c r="J42" s="208"/>
      <c r="K42" s="231" t="s">
        <v>555</v>
      </c>
      <c r="L42" s="208"/>
      <c r="M42" s="208"/>
    </row>
    <row r="43" spans="1:13" s="169" customFormat="1" ht="14.25" hidden="1" customHeight="1" x14ac:dyDescent="0.25">
      <c r="A43" s="168"/>
      <c r="B43" s="191"/>
      <c r="C43" s="192">
        <v>6</v>
      </c>
      <c r="D43" s="174" t="s">
        <v>384</v>
      </c>
      <c r="E43" s="210" t="s">
        <v>548</v>
      </c>
      <c r="F43" s="205" t="s">
        <v>191</v>
      </c>
      <c r="G43" s="206">
        <v>2009</v>
      </c>
      <c r="H43" s="209">
        <v>8000000</v>
      </c>
      <c r="I43" s="206" t="s">
        <v>188</v>
      </c>
      <c r="J43" s="208"/>
      <c r="K43" s="231" t="s">
        <v>556</v>
      </c>
      <c r="L43" s="208"/>
      <c r="M43" s="208"/>
    </row>
    <row r="44" spans="1:13" s="169" customFormat="1" ht="14.25" hidden="1" customHeight="1" x14ac:dyDescent="0.25">
      <c r="A44" s="168"/>
      <c r="B44" s="191"/>
      <c r="C44" s="192">
        <v>7</v>
      </c>
      <c r="D44" s="174" t="s">
        <v>379</v>
      </c>
      <c r="E44" s="210" t="s">
        <v>548</v>
      </c>
      <c r="F44" s="205" t="s">
        <v>191</v>
      </c>
      <c r="G44" s="206">
        <v>2009</v>
      </c>
      <c r="H44" s="209">
        <v>1500000</v>
      </c>
      <c r="I44" s="206" t="s">
        <v>188</v>
      </c>
      <c r="J44" s="208"/>
      <c r="K44" s="231" t="s">
        <v>555</v>
      </c>
      <c r="L44" s="208"/>
      <c r="M44" s="208"/>
    </row>
    <row r="45" spans="1:13" s="169" customFormat="1" ht="14.25" hidden="1" customHeight="1" x14ac:dyDescent="0.25">
      <c r="A45" s="168"/>
      <c r="B45" s="191"/>
      <c r="C45" s="192">
        <v>8</v>
      </c>
      <c r="D45" s="174" t="s">
        <v>385</v>
      </c>
      <c r="E45" s="210" t="s">
        <v>548</v>
      </c>
      <c r="F45" s="205" t="s">
        <v>191</v>
      </c>
      <c r="G45" s="206">
        <v>2009</v>
      </c>
      <c r="H45" s="209">
        <v>1500000</v>
      </c>
      <c r="I45" s="206" t="s">
        <v>188</v>
      </c>
      <c r="J45" s="208"/>
      <c r="K45" s="231" t="s">
        <v>555</v>
      </c>
      <c r="L45" s="208"/>
      <c r="M45" s="208"/>
    </row>
    <row r="46" spans="1:13" s="169" customFormat="1" ht="14.25" hidden="1" customHeight="1" x14ac:dyDescent="0.25">
      <c r="A46" s="168"/>
      <c r="B46" s="191"/>
      <c r="C46" s="192">
        <v>9</v>
      </c>
      <c r="D46" s="174" t="s">
        <v>383</v>
      </c>
      <c r="E46" s="210" t="s">
        <v>548</v>
      </c>
      <c r="F46" s="205" t="s">
        <v>191</v>
      </c>
      <c r="G46" s="206">
        <v>2011</v>
      </c>
      <c r="H46" s="209">
        <v>500000</v>
      </c>
      <c r="I46" s="206" t="s">
        <v>188</v>
      </c>
      <c r="J46" s="208"/>
      <c r="K46" s="231" t="s">
        <v>555</v>
      </c>
      <c r="L46" s="208"/>
      <c r="M46" s="208"/>
    </row>
    <row r="47" spans="1:13" s="169" customFormat="1" ht="14.25" hidden="1" customHeight="1" x14ac:dyDescent="0.25">
      <c r="A47" s="168"/>
      <c r="B47" s="191"/>
      <c r="C47" s="192">
        <v>10</v>
      </c>
      <c r="D47" s="174" t="s">
        <v>386</v>
      </c>
      <c r="E47" s="210" t="s">
        <v>548</v>
      </c>
      <c r="F47" s="205" t="s">
        <v>191</v>
      </c>
      <c r="G47" s="206">
        <v>2011</v>
      </c>
      <c r="H47" s="209">
        <v>700000</v>
      </c>
      <c r="I47" s="206" t="s">
        <v>188</v>
      </c>
      <c r="J47" s="208"/>
      <c r="K47" s="231" t="s">
        <v>555</v>
      </c>
      <c r="L47" s="208"/>
      <c r="M47" s="208"/>
    </row>
    <row r="48" spans="1:13" s="169" customFormat="1" ht="14.25" hidden="1" customHeight="1" x14ac:dyDescent="0.25">
      <c r="A48" s="168"/>
      <c r="B48" s="191"/>
      <c r="C48" s="192">
        <v>11</v>
      </c>
      <c r="D48" s="174" t="s">
        <v>387</v>
      </c>
      <c r="E48" s="210" t="s">
        <v>548</v>
      </c>
      <c r="F48" s="205" t="s">
        <v>191</v>
      </c>
      <c r="G48" s="206">
        <v>2011</v>
      </c>
      <c r="H48" s="209">
        <v>3000000</v>
      </c>
      <c r="I48" s="206" t="s">
        <v>188</v>
      </c>
      <c r="J48" s="208"/>
      <c r="K48" s="231" t="s">
        <v>557</v>
      </c>
      <c r="L48" s="208"/>
      <c r="M48" s="208"/>
    </row>
    <row r="49" spans="1:13" s="169" customFormat="1" ht="14.25" hidden="1" customHeight="1" x14ac:dyDescent="0.25">
      <c r="A49" s="168"/>
      <c r="B49" s="191"/>
      <c r="C49" s="192">
        <v>12</v>
      </c>
      <c r="D49" s="174" t="s">
        <v>379</v>
      </c>
      <c r="E49" s="210" t="s">
        <v>548</v>
      </c>
      <c r="F49" s="205" t="s">
        <v>191</v>
      </c>
      <c r="G49" s="206">
        <v>2011</v>
      </c>
      <c r="H49" s="209">
        <v>2000000</v>
      </c>
      <c r="I49" s="206" t="s">
        <v>188</v>
      </c>
      <c r="J49" s="208"/>
      <c r="K49" s="231" t="s">
        <v>555</v>
      </c>
      <c r="L49" s="208"/>
      <c r="M49" s="208"/>
    </row>
    <row r="50" spans="1:13" s="169" customFormat="1" ht="14.25" hidden="1" customHeight="1" x14ac:dyDescent="0.25">
      <c r="A50" s="168"/>
      <c r="B50" s="191"/>
      <c r="C50" s="192">
        <v>13</v>
      </c>
      <c r="D50" s="174" t="s">
        <v>388</v>
      </c>
      <c r="E50" s="210" t="s">
        <v>548</v>
      </c>
      <c r="F50" s="205" t="s">
        <v>191</v>
      </c>
      <c r="G50" s="206">
        <v>2012</v>
      </c>
      <c r="H50" s="209">
        <v>5320000</v>
      </c>
      <c r="I50" s="206" t="s">
        <v>188</v>
      </c>
      <c r="J50" s="208"/>
      <c r="K50" s="231" t="s">
        <v>555</v>
      </c>
      <c r="L50" s="208"/>
      <c r="M50" s="208"/>
    </row>
    <row r="51" spans="1:13" s="169" customFormat="1" ht="14.25" hidden="1" customHeight="1" x14ac:dyDescent="0.25">
      <c r="A51" s="168"/>
      <c r="B51" s="191"/>
      <c r="C51" s="192">
        <v>14</v>
      </c>
      <c r="D51" s="174" t="s">
        <v>379</v>
      </c>
      <c r="E51" s="210" t="s">
        <v>548</v>
      </c>
      <c r="F51" s="205" t="s">
        <v>191</v>
      </c>
      <c r="G51" s="206">
        <v>2012</v>
      </c>
      <c r="H51" s="209">
        <v>750000</v>
      </c>
      <c r="I51" s="206" t="s">
        <v>188</v>
      </c>
      <c r="J51" s="208"/>
      <c r="K51" s="231" t="s">
        <v>555</v>
      </c>
      <c r="L51" s="208"/>
      <c r="M51" s="208"/>
    </row>
    <row r="52" spans="1:13" s="169" customFormat="1" ht="14.25" hidden="1" customHeight="1" x14ac:dyDescent="0.25">
      <c r="A52" s="168"/>
      <c r="B52" s="191"/>
      <c r="C52" s="192">
        <v>15</v>
      </c>
      <c r="D52" s="174" t="s">
        <v>389</v>
      </c>
      <c r="E52" s="210" t="s">
        <v>548</v>
      </c>
      <c r="F52" s="205" t="s">
        <v>191</v>
      </c>
      <c r="G52" s="206">
        <v>2013</v>
      </c>
      <c r="H52" s="209">
        <v>5838000</v>
      </c>
      <c r="I52" s="206" t="s">
        <v>188</v>
      </c>
      <c r="J52" s="208"/>
      <c r="K52" s="231" t="s">
        <v>555</v>
      </c>
      <c r="L52" s="208"/>
      <c r="M52" s="208"/>
    </row>
    <row r="53" spans="1:13" s="169" customFormat="1" ht="14.25" hidden="1" customHeight="1" x14ac:dyDescent="0.25">
      <c r="A53" s="168"/>
      <c r="B53" s="191"/>
      <c r="C53" s="192">
        <v>16</v>
      </c>
      <c r="D53" s="174" t="s">
        <v>390</v>
      </c>
      <c r="E53" s="210" t="s">
        <v>548</v>
      </c>
      <c r="F53" s="205" t="s">
        <v>191</v>
      </c>
      <c r="G53" s="206">
        <v>2013</v>
      </c>
      <c r="H53" s="209">
        <v>1700000</v>
      </c>
      <c r="I53" s="206" t="s">
        <v>188</v>
      </c>
      <c r="J53" s="208"/>
      <c r="K53" s="231" t="s">
        <v>555</v>
      </c>
      <c r="L53" s="208"/>
      <c r="M53" s="208"/>
    </row>
    <row r="54" spans="1:13" s="169" customFormat="1" ht="14.25" hidden="1" customHeight="1" x14ac:dyDescent="0.25">
      <c r="A54" s="168"/>
      <c r="B54" s="191"/>
      <c r="C54" s="192">
        <v>17</v>
      </c>
      <c r="D54" s="174" t="s">
        <v>391</v>
      </c>
      <c r="E54" s="210" t="s">
        <v>548</v>
      </c>
      <c r="F54" s="205" t="s">
        <v>191</v>
      </c>
      <c r="G54" s="206">
        <v>2013</v>
      </c>
      <c r="H54" s="209">
        <v>1800000</v>
      </c>
      <c r="I54" s="206" t="s">
        <v>188</v>
      </c>
      <c r="J54" s="208"/>
      <c r="K54" s="231" t="s">
        <v>555</v>
      </c>
      <c r="L54" s="208"/>
      <c r="M54" s="208"/>
    </row>
    <row r="55" spans="1:13" s="169" customFormat="1" ht="14.25" hidden="1" customHeight="1" x14ac:dyDescent="0.25">
      <c r="A55" s="168"/>
      <c r="B55" s="191"/>
      <c r="C55" s="192">
        <v>18</v>
      </c>
      <c r="D55" s="174" t="s">
        <v>392</v>
      </c>
      <c r="E55" s="210" t="s">
        <v>548</v>
      </c>
      <c r="F55" s="205" t="s">
        <v>191</v>
      </c>
      <c r="G55" s="206">
        <v>2014</v>
      </c>
      <c r="H55" s="209">
        <v>1800000</v>
      </c>
      <c r="I55" s="206" t="s">
        <v>188</v>
      </c>
      <c r="J55" s="208"/>
      <c r="K55" s="231" t="s">
        <v>555</v>
      </c>
      <c r="L55" s="208"/>
      <c r="M55" s="208"/>
    </row>
    <row r="56" spans="1:13" s="169" customFormat="1" ht="14.25" hidden="1" customHeight="1" x14ac:dyDescent="0.25">
      <c r="A56" s="168"/>
      <c r="B56" s="191"/>
      <c r="C56" s="192">
        <v>19</v>
      </c>
      <c r="D56" s="174" t="s">
        <v>393</v>
      </c>
      <c r="E56" s="210" t="s">
        <v>548</v>
      </c>
      <c r="F56" s="205" t="s">
        <v>191</v>
      </c>
      <c r="G56" s="206">
        <v>2014</v>
      </c>
      <c r="H56" s="209">
        <v>150000</v>
      </c>
      <c r="I56" s="206" t="s">
        <v>188</v>
      </c>
      <c r="J56" s="208"/>
      <c r="K56" s="231" t="s">
        <v>555</v>
      </c>
      <c r="L56" s="208"/>
      <c r="M56" s="208"/>
    </row>
    <row r="57" spans="1:13" s="169" customFormat="1" ht="14.25" hidden="1" customHeight="1" x14ac:dyDescent="0.25">
      <c r="A57" s="168"/>
      <c r="B57" s="191"/>
      <c r="C57" s="192">
        <v>20</v>
      </c>
      <c r="D57" s="174" t="s">
        <v>394</v>
      </c>
      <c r="E57" s="210" t="s">
        <v>548</v>
      </c>
      <c r="F57" s="205" t="s">
        <v>191</v>
      </c>
      <c r="G57" s="206">
        <v>2014</v>
      </c>
      <c r="H57" s="209">
        <v>400000</v>
      </c>
      <c r="I57" s="206" t="s">
        <v>188</v>
      </c>
      <c r="J57" s="208"/>
      <c r="K57" s="231" t="s">
        <v>555</v>
      </c>
      <c r="L57" s="208"/>
      <c r="M57" s="208"/>
    </row>
    <row r="58" spans="1:13" s="169" customFormat="1" ht="14.25" hidden="1" customHeight="1" x14ac:dyDescent="0.25">
      <c r="A58" s="168"/>
      <c r="B58" s="191"/>
      <c r="C58" s="192">
        <v>21</v>
      </c>
      <c r="D58" s="174" t="s">
        <v>395</v>
      </c>
      <c r="E58" s="210" t="s">
        <v>548</v>
      </c>
      <c r="F58" s="205" t="s">
        <v>191</v>
      </c>
      <c r="G58" s="206">
        <v>2014</v>
      </c>
      <c r="H58" s="209">
        <v>2000000</v>
      </c>
      <c r="I58" s="206" t="s">
        <v>188</v>
      </c>
      <c r="J58" s="208"/>
      <c r="K58" s="231" t="s">
        <v>555</v>
      </c>
      <c r="L58" s="208"/>
      <c r="M58" s="208"/>
    </row>
    <row r="59" spans="1:13" s="169" customFormat="1" ht="14.25" hidden="1" customHeight="1" x14ac:dyDescent="0.25">
      <c r="A59" s="168"/>
      <c r="B59" s="191"/>
      <c r="C59" s="192">
        <v>22</v>
      </c>
      <c r="D59" s="174" t="s">
        <v>396</v>
      </c>
      <c r="E59" s="210" t="s">
        <v>548</v>
      </c>
      <c r="F59" s="205" t="s">
        <v>191</v>
      </c>
      <c r="G59" s="206">
        <v>2014</v>
      </c>
      <c r="H59" s="209">
        <v>500000</v>
      </c>
      <c r="I59" s="206" t="s">
        <v>188</v>
      </c>
      <c r="J59" s="208"/>
      <c r="K59" s="231" t="s">
        <v>558</v>
      </c>
      <c r="L59" s="208"/>
      <c r="M59" s="208"/>
    </row>
    <row r="60" spans="1:13" s="169" customFormat="1" ht="14.25" hidden="1" customHeight="1" x14ac:dyDescent="0.25">
      <c r="A60" s="168"/>
      <c r="B60" s="191"/>
      <c r="C60" s="192">
        <v>23</v>
      </c>
      <c r="D60" s="174" t="s">
        <v>397</v>
      </c>
      <c r="E60" s="210" t="s">
        <v>548</v>
      </c>
      <c r="F60" s="205" t="s">
        <v>191</v>
      </c>
      <c r="G60" s="206">
        <v>2014</v>
      </c>
      <c r="H60" s="209">
        <v>700000</v>
      </c>
      <c r="I60" s="206" t="s">
        <v>188</v>
      </c>
      <c r="J60" s="208"/>
      <c r="K60" s="231" t="s">
        <v>555</v>
      </c>
      <c r="L60" s="208"/>
      <c r="M60" s="208"/>
    </row>
    <row r="61" spans="1:13" s="169" customFormat="1" ht="14.25" hidden="1" customHeight="1" x14ac:dyDescent="0.25">
      <c r="A61" s="168"/>
      <c r="B61" s="191"/>
      <c r="C61" s="192">
        <v>24</v>
      </c>
      <c r="D61" s="174" t="s">
        <v>398</v>
      </c>
      <c r="E61" s="210" t="s">
        <v>548</v>
      </c>
      <c r="F61" s="205" t="s">
        <v>191</v>
      </c>
      <c r="G61" s="206">
        <v>2014</v>
      </c>
      <c r="H61" s="209">
        <v>400000</v>
      </c>
      <c r="I61" s="206" t="s">
        <v>188</v>
      </c>
      <c r="J61" s="208"/>
      <c r="K61" s="231" t="s">
        <v>555</v>
      </c>
      <c r="L61" s="208"/>
      <c r="M61" s="208"/>
    </row>
    <row r="62" spans="1:13" s="169" customFormat="1" ht="14.25" hidden="1" customHeight="1" x14ac:dyDescent="0.25">
      <c r="A62" s="168"/>
      <c r="B62" s="191"/>
      <c r="C62" s="192">
        <v>25</v>
      </c>
      <c r="D62" s="174" t="s">
        <v>399</v>
      </c>
      <c r="E62" s="210" t="s">
        <v>548</v>
      </c>
      <c r="F62" s="205" t="s">
        <v>191</v>
      </c>
      <c r="G62" s="206">
        <v>2014</v>
      </c>
      <c r="H62" s="209">
        <v>1500000</v>
      </c>
      <c r="I62" s="206" t="s">
        <v>188</v>
      </c>
      <c r="J62" s="208"/>
      <c r="K62" s="231" t="s">
        <v>558</v>
      </c>
      <c r="L62" s="208"/>
      <c r="M62" s="208"/>
    </row>
    <row r="63" spans="1:13" s="169" customFormat="1" ht="14.25" hidden="1" customHeight="1" x14ac:dyDescent="0.25">
      <c r="A63" s="168"/>
      <c r="B63" s="191"/>
      <c r="C63" s="192">
        <v>26</v>
      </c>
      <c r="D63" s="174" t="s">
        <v>400</v>
      </c>
      <c r="E63" s="210" t="s">
        <v>548</v>
      </c>
      <c r="F63" s="205" t="s">
        <v>191</v>
      </c>
      <c r="G63" s="206">
        <v>2014</v>
      </c>
      <c r="H63" s="209">
        <v>900000</v>
      </c>
      <c r="I63" s="206" t="s">
        <v>188</v>
      </c>
      <c r="J63" s="208"/>
      <c r="K63" s="231" t="s">
        <v>556</v>
      </c>
      <c r="L63" s="208"/>
      <c r="M63" s="208"/>
    </row>
    <row r="64" spans="1:13" s="169" customFormat="1" ht="14.25" hidden="1" customHeight="1" x14ac:dyDescent="0.25">
      <c r="A64" s="168"/>
      <c r="B64" s="191"/>
      <c r="C64" s="192">
        <v>27</v>
      </c>
      <c r="D64" s="174" t="s">
        <v>401</v>
      </c>
      <c r="E64" s="210" t="s">
        <v>548</v>
      </c>
      <c r="F64" s="205" t="s">
        <v>191</v>
      </c>
      <c r="G64" s="206">
        <v>2014</v>
      </c>
      <c r="H64" s="209">
        <v>1200000</v>
      </c>
      <c r="I64" s="206" t="s">
        <v>188</v>
      </c>
      <c r="J64" s="208"/>
      <c r="K64" s="231" t="s">
        <v>559</v>
      </c>
      <c r="L64" s="208"/>
      <c r="M64" s="208"/>
    </row>
    <row r="65" spans="1:13" s="169" customFormat="1" ht="14.25" hidden="1" customHeight="1" x14ac:dyDescent="0.25">
      <c r="A65" s="168"/>
      <c r="B65" s="191"/>
      <c r="C65" s="192">
        <v>28</v>
      </c>
      <c r="D65" s="174" t="s">
        <v>402</v>
      </c>
      <c r="E65" s="210" t="s">
        <v>548</v>
      </c>
      <c r="F65" s="205" t="s">
        <v>191</v>
      </c>
      <c r="G65" s="206">
        <v>2014</v>
      </c>
      <c r="H65" s="209">
        <v>1500000</v>
      </c>
      <c r="I65" s="206" t="s">
        <v>188</v>
      </c>
      <c r="J65" s="208"/>
      <c r="K65" s="231" t="s">
        <v>555</v>
      </c>
      <c r="L65" s="208"/>
      <c r="M65" s="208"/>
    </row>
    <row r="66" spans="1:13" s="169" customFormat="1" ht="14.25" hidden="1" customHeight="1" x14ac:dyDescent="0.25">
      <c r="A66" s="168"/>
      <c r="B66" s="191"/>
      <c r="C66" s="192">
        <v>29</v>
      </c>
      <c r="D66" s="174" t="s">
        <v>403</v>
      </c>
      <c r="E66" s="210" t="s">
        <v>548</v>
      </c>
      <c r="F66" s="205" t="s">
        <v>191</v>
      </c>
      <c r="G66" s="206">
        <v>2014</v>
      </c>
      <c r="H66" s="209">
        <v>1000000</v>
      </c>
      <c r="I66" s="206" t="s">
        <v>188</v>
      </c>
      <c r="J66" s="208"/>
      <c r="K66" s="231" t="s">
        <v>555</v>
      </c>
      <c r="L66" s="208"/>
      <c r="M66" s="208"/>
    </row>
    <row r="67" spans="1:13" s="169" customFormat="1" ht="14.25" hidden="1" customHeight="1" x14ac:dyDescent="0.25">
      <c r="A67" s="168"/>
      <c r="B67" s="191"/>
      <c r="C67" s="192">
        <v>30</v>
      </c>
      <c r="D67" s="174" t="s">
        <v>404</v>
      </c>
      <c r="E67" s="210" t="s">
        <v>548</v>
      </c>
      <c r="F67" s="205" t="s">
        <v>191</v>
      </c>
      <c r="G67" s="206">
        <v>2014</v>
      </c>
      <c r="H67" s="209">
        <v>150000</v>
      </c>
      <c r="I67" s="206" t="s">
        <v>188</v>
      </c>
      <c r="J67" s="208"/>
      <c r="K67" s="231" t="s">
        <v>555</v>
      </c>
      <c r="L67" s="208"/>
      <c r="M67" s="208"/>
    </row>
    <row r="68" spans="1:13" s="169" customFormat="1" ht="14.25" hidden="1" customHeight="1" x14ac:dyDescent="0.25">
      <c r="A68" s="168"/>
      <c r="B68" s="191"/>
      <c r="C68" s="192">
        <v>31</v>
      </c>
      <c r="D68" s="174" t="s">
        <v>391</v>
      </c>
      <c r="E68" s="210" t="s">
        <v>548</v>
      </c>
      <c r="F68" s="205" t="s">
        <v>191</v>
      </c>
      <c r="G68" s="206">
        <v>2015</v>
      </c>
      <c r="H68" s="209">
        <v>6000000</v>
      </c>
      <c r="I68" s="206" t="s">
        <v>188</v>
      </c>
      <c r="J68" s="208"/>
      <c r="K68" s="231" t="s">
        <v>560</v>
      </c>
      <c r="L68" s="208"/>
      <c r="M68" s="208"/>
    </row>
    <row r="69" spans="1:13" s="169" customFormat="1" ht="14.25" hidden="1" customHeight="1" x14ac:dyDescent="0.25">
      <c r="A69" s="168"/>
      <c r="B69" s="191"/>
      <c r="C69" s="192">
        <v>32</v>
      </c>
      <c r="D69" s="174" t="s">
        <v>405</v>
      </c>
      <c r="E69" s="210" t="s">
        <v>548</v>
      </c>
      <c r="F69" s="205" t="s">
        <v>191</v>
      </c>
      <c r="G69" s="206">
        <v>2015</v>
      </c>
      <c r="H69" s="209">
        <v>18000000</v>
      </c>
      <c r="I69" s="206" t="s">
        <v>188</v>
      </c>
      <c r="J69" s="208"/>
      <c r="K69" s="231" t="s">
        <v>561</v>
      </c>
      <c r="L69" s="208"/>
      <c r="M69" s="208"/>
    </row>
    <row r="70" spans="1:13" s="169" customFormat="1" ht="14.25" hidden="1" customHeight="1" x14ac:dyDescent="0.25">
      <c r="A70" s="168"/>
      <c r="B70" s="191"/>
      <c r="C70" s="192">
        <v>33</v>
      </c>
      <c r="D70" s="174" t="s">
        <v>406</v>
      </c>
      <c r="E70" s="210" t="s">
        <v>548</v>
      </c>
      <c r="F70" s="205" t="s">
        <v>191</v>
      </c>
      <c r="G70" s="206">
        <v>2015</v>
      </c>
      <c r="H70" s="209">
        <v>4500000</v>
      </c>
      <c r="I70" s="206" t="s">
        <v>188</v>
      </c>
      <c r="J70" s="208"/>
      <c r="K70" s="231" t="s">
        <v>562</v>
      </c>
      <c r="L70" s="208"/>
      <c r="M70" s="208"/>
    </row>
    <row r="71" spans="1:13" s="169" customFormat="1" ht="14.25" hidden="1" customHeight="1" x14ac:dyDescent="0.25">
      <c r="A71" s="168"/>
      <c r="B71" s="191"/>
      <c r="C71" s="192">
        <v>34</v>
      </c>
      <c r="D71" s="174" t="s">
        <v>391</v>
      </c>
      <c r="E71" s="210" t="s">
        <v>548</v>
      </c>
      <c r="F71" s="205" t="s">
        <v>191</v>
      </c>
      <c r="G71" s="206">
        <v>2016</v>
      </c>
      <c r="H71" s="209">
        <v>3000000</v>
      </c>
      <c r="I71" s="206" t="s">
        <v>188</v>
      </c>
      <c r="J71" s="208"/>
      <c r="K71" s="231" t="s">
        <v>558</v>
      </c>
      <c r="L71" s="208"/>
      <c r="M71" s="208"/>
    </row>
    <row r="72" spans="1:13" ht="14.25" hidden="1" customHeight="1" x14ac:dyDescent="0.25">
      <c r="A72" s="60"/>
      <c r="B72" s="186"/>
      <c r="C72" s="192">
        <v>35</v>
      </c>
      <c r="D72" s="174" t="s">
        <v>407</v>
      </c>
      <c r="E72" s="210" t="s">
        <v>548</v>
      </c>
      <c r="F72" s="205" t="s">
        <v>191</v>
      </c>
      <c r="G72" s="206">
        <v>2016</v>
      </c>
      <c r="H72" s="207">
        <v>1000000</v>
      </c>
      <c r="I72" s="206" t="s">
        <v>188</v>
      </c>
      <c r="J72" s="205"/>
      <c r="K72" s="231" t="s">
        <v>563</v>
      </c>
      <c r="L72" s="205"/>
      <c r="M72" s="205"/>
    </row>
    <row r="73" spans="1:13" ht="14.25" hidden="1" customHeight="1" x14ac:dyDescent="0.25">
      <c r="A73" s="60"/>
      <c r="B73" s="186"/>
      <c r="C73" s="192">
        <v>36</v>
      </c>
      <c r="D73" s="174" t="s">
        <v>384</v>
      </c>
      <c r="E73" s="210" t="s">
        <v>548</v>
      </c>
      <c r="F73" s="205" t="s">
        <v>191</v>
      </c>
      <c r="G73" s="206">
        <v>2016</v>
      </c>
      <c r="H73" s="207">
        <v>2000000</v>
      </c>
      <c r="I73" s="206" t="s">
        <v>188</v>
      </c>
      <c r="J73" s="205"/>
      <c r="K73" s="231" t="s">
        <v>564</v>
      </c>
      <c r="L73" s="205"/>
      <c r="M73" s="205"/>
    </row>
    <row r="74" spans="1:13" ht="14.25" hidden="1" customHeight="1" x14ac:dyDescent="0.25">
      <c r="A74" s="60"/>
      <c r="B74" s="186"/>
      <c r="C74" s="192">
        <v>37</v>
      </c>
      <c r="D74" s="174" t="s">
        <v>444</v>
      </c>
      <c r="E74" s="210" t="s">
        <v>548</v>
      </c>
      <c r="F74" s="205" t="s">
        <v>191</v>
      </c>
      <c r="G74" s="241" t="s">
        <v>702</v>
      </c>
      <c r="H74" s="207">
        <v>28685000</v>
      </c>
      <c r="I74" s="206" t="s">
        <v>188</v>
      </c>
      <c r="J74" s="205"/>
      <c r="K74" s="231" t="s">
        <v>555</v>
      </c>
      <c r="L74" s="205"/>
      <c r="M74" s="205"/>
    </row>
    <row r="75" spans="1:13" ht="14.25" hidden="1" customHeight="1" x14ac:dyDescent="0.25">
      <c r="A75" s="60"/>
      <c r="B75" s="186"/>
      <c r="C75" s="192">
        <v>38</v>
      </c>
      <c r="D75" s="174" t="s">
        <v>474</v>
      </c>
      <c r="E75" s="210" t="s">
        <v>548</v>
      </c>
      <c r="F75" s="205" t="s">
        <v>191</v>
      </c>
      <c r="G75" s="242">
        <v>43074</v>
      </c>
      <c r="H75" s="207">
        <v>9040000</v>
      </c>
      <c r="I75" s="206" t="s">
        <v>188</v>
      </c>
      <c r="J75" s="205"/>
      <c r="K75" s="231" t="s">
        <v>556</v>
      </c>
      <c r="L75" s="205"/>
      <c r="M75" s="205"/>
    </row>
    <row r="76" spans="1:13" ht="14.25" hidden="1" customHeight="1" x14ac:dyDescent="0.25">
      <c r="A76" s="60"/>
      <c r="B76" s="186"/>
      <c r="C76" s="192">
        <v>39</v>
      </c>
      <c r="D76" s="174" t="s">
        <v>475</v>
      </c>
      <c r="E76" s="210" t="s">
        <v>548</v>
      </c>
      <c r="F76" s="205" t="s">
        <v>191</v>
      </c>
      <c r="G76" s="242">
        <v>42897</v>
      </c>
      <c r="H76" s="207">
        <v>6900000</v>
      </c>
      <c r="I76" s="206" t="s">
        <v>188</v>
      </c>
      <c r="J76" s="205"/>
      <c r="K76" s="231" t="s">
        <v>558</v>
      </c>
      <c r="L76" s="205"/>
      <c r="M76" s="205"/>
    </row>
    <row r="77" spans="1:13" ht="14.25" hidden="1" customHeight="1" x14ac:dyDescent="0.25">
      <c r="A77" s="60"/>
      <c r="B77" s="186"/>
      <c r="C77" s="192" t="s">
        <v>457</v>
      </c>
      <c r="D77" s="174"/>
      <c r="E77" s="210"/>
      <c r="F77" s="205"/>
      <c r="G77" s="206"/>
      <c r="H77" s="207"/>
      <c r="I77" s="206"/>
      <c r="J77" s="205"/>
      <c r="K77" s="231"/>
      <c r="L77" s="205"/>
      <c r="M77" s="205"/>
    </row>
    <row r="78" spans="1:13" ht="14.25" hidden="1" customHeight="1" x14ac:dyDescent="0.25">
      <c r="A78" s="60"/>
      <c r="B78" s="186"/>
      <c r="C78" s="192">
        <v>1</v>
      </c>
      <c r="D78" s="174" t="s">
        <v>507</v>
      </c>
      <c r="E78" s="210" t="s">
        <v>548</v>
      </c>
      <c r="F78" s="205" t="s">
        <v>508</v>
      </c>
      <c r="G78" s="206" t="s">
        <v>711</v>
      </c>
      <c r="H78" s="207">
        <v>2000000</v>
      </c>
      <c r="I78" s="206" t="s">
        <v>188</v>
      </c>
      <c r="J78" s="205"/>
      <c r="K78" s="231" t="s">
        <v>555</v>
      </c>
      <c r="L78" s="205"/>
      <c r="M78" s="205"/>
    </row>
    <row r="79" spans="1:13" ht="14.25" hidden="1" customHeight="1" x14ac:dyDescent="0.25">
      <c r="A79" s="60"/>
      <c r="B79" s="186"/>
      <c r="C79" s="192"/>
      <c r="D79" s="174"/>
      <c r="E79" s="210"/>
      <c r="F79" s="205"/>
      <c r="G79" s="206"/>
      <c r="H79" s="207"/>
      <c r="I79" s="206"/>
      <c r="J79" s="205"/>
      <c r="K79" s="231"/>
      <c r="L79" s="205"/>
      <c r="M79" s="205"/>
    </row>
    <row r="80" spans="1:13" ht="14.25" hidden="1" customHeight="1" x14ac:dyDescent="0.25">
      <c r="A80" s="60"/>
      <c r="B80" s="186"/>
      <c r="C80" s="187" t="s">
        <v>457</v>
      </c>
      <c r="D80" s="174"/>
      <c r="E80" s="210"/>
      <c r="F80" s="205"/>
      <c r="G80" s="206"/>
      <c r="H80" s="207"/>
      <c r="I80" s="206"/>
      <c r="J80" s="205"/>
      <c r="K80" s="231"/>
      <c r="L80" s="205"/>
      <c r="M80" s="205"/>
    </row>
    <row r="81" spans="1:13" ht="14.25" hidden="1" customHeight="1" x14ac:dyDescent="0.25">
      <c r="A81" s="60"/>
      <c r="B81" s="186"/>
      <c r="C81" s="187">
        <v>1</v>
      </c>
      <c r="D81" s="174" t="s">
        <v>409</v>
      </c>
      <c r="E81" s="210" t="s">
        <v>548</v>
      </c>
      <c r="F81" s="205" t="s">
        <v>408</v>
      </c>
      <c r="G81" s="206">
        <v>2014</v>
      </c>
      <c r="H81" s="207">
        <v>3500000</v>
      </c>
      <c r="I81" s="206" t="s">
        <v>188</v>
      </c>
      <c r="J81" s="205"/>
      <c r="K81" s="231" t="s">
        <v>555</v>
      </c>
      <c r="L81" s="205"/>
      <c r="M81" s="205"/>
    </row>
    <row r="82" spans="1:13" ht="14.25" hidden="1" customHeight="1" x14ac:dyDescent="0.25">
      <c r="A82" s="60"/>
      <c r="B82" s="186"/>
      <c r="C82" s="187">
        <v>2</v>
      </c>
      <c r="D82" s="174" t="s">
        <v>493</v>
      </c>
      <c r="E82" s="210" t="s">
        <v>548</v>
      </c>
      <c r="F82" s="205" t="s">
        <v>408</v>
      </c>
      <c r="G82" s="240" t="s">
        <v>698</v>
      </c>
      <c r="H82" s="207">
        <v>3600000</v>
      </c>
      <c r="I82" s="206" t="s">
        <v>188</v>
      </c>
      <c r="J82" s="205"/>
      <c r="K82" s="231" t="s">
        <v>557</v>
      </c>
      <c r="L82" s="205"/>
      <c r="M82" s="205"/>
    </row>
    <row r="83" spans="1:13" s="169" customFormat="1" ht="14.25" hidden="1" customHeight="1" x14ac:dyDescent="0.25">
      <c r="A83" s="168"/>
      <c r="B83" s="191">
        <v>7</v>
      </c>
      <c r="C83" s="192" t="s">
        <v>458</v>
      </c>
      <c r="D83" s="175"/>
      <c r="E83" s="210"/>
      <c r="F83" s="208"/>
      <c r="G83" s="210"/>
      <c r="H83" s="209"/>
      <c r="I83" s="210"/>
      <c r="J83" s="208"/>
      <c r="K83" s="231"/>
      <c r="L83" s="208"/>
      <c r="M83" s="208"/>
    </row>
    <row r="84" spans="1:13" s="169" customFormat="1" ht="14.25" hidden="1" customHeight="1" x14ac:dyDescent="0.25">
      <c r="A84" s="168"/>
      <c r="B84" s="191"/>
      <c r="C84" s="192" t="s">
        <v>459</v>
      </c>
      <c r="D84" s="175"/>
      <c r="E84" s="210"/>
      <c r="F84" s="208"/>
      <c r="G84" s="210"/>
      <c r="H84" s="209"/>
      <c r="I84" s="210"/>
      <c r="J84" s="208"/>
      <c r="K84" s="231"/>
      <c r="L84" s="208"/>
      <c r="M84" s="208"/>
    </row>
    <row r="85" spans="1:13" ht="14.25" hidden="1" customHeight="1" x14ac:dyDescent="0.25">
      <c r="A85" s="60"/>
      <c r="B85" s="186"/>
      <c r="C85" s="187">
        <v>1</v>
      </c>
      <c r="D85" s="174" t="s">
        <v>410</v>
      </c>
      <c r="E85" s="210" t="s">
        <v>548</v>
      </c>
      <c r="F85" s="205" t="s">
        <v>194</v>
      </c>
      <c r="G85" s="206">
        <v>1996</v>
      </c>
      <c r="H85" s="207">
        <v>495000</v>
      </c>
      <c r="I85" s="206" t="s">
        <v>717</v>
      </c>
      <c r="J85" s="205"/>
      <c r="K85" s="231" t="s">
        <v>555</v>
      </c>
      <c r="L85" s="205"/>
      <c r="M85" s="205"/>
    </row>
    <row r="86" spans="1:13" ht="14.25" hidden="1" customHeight="1" x14ac:dyDescent="0.25">
      <c r="A86" s="60"/>
      <c r="B86" s="186"/>
      <c r="C86" s="187">
        <v>2</v>
      </c>
      <c r="D86" s="174" t="s">
        <v>411</v>
      </c>
      <c r="E86" s="210" t="s">
        <v>548</v>
      </c>
      <c r="F86" s="205" t="s">
        <v>194</v>
      </c>
      <c r="G86" s="206">
        <v>1996</v>
      </c>
      <c r="H86" s="207">
        <v>600000</v>
      </c>
      <c r="I86" s="206" t="s">
        <v>717</v>
      </c>
      <c r="J86" s="205"/>
      <c r="K86" s="231" t="s">
        <v>555</v>
      </c>
      <c r="L86" s="205"/>
      <c r="M86" s="205"/>
    </row>
    <row r="87" spans="1:13" ht="14.25" hidden="1" customHeight="1" x14ac:dyDescent="0.25">
      <c r="A87" s="60"/>
      <c r="B87" s="186"/>
      <c r="C87" s="187">
        <v>3</v>
      </c>
      <c r="D87" s="174" t="s">
        <v>412</v>
      </c>
      <c r="E87" s="210" t="s">
        <v>548</v>
      </c>
      <c r="F87" s="205" t="s">
        <v>194</v>
      </c>
      <c r="G87" s="206">
        <v>2014</v>
      </c>
      <c r="H87" s="207">
        <v>400000</v>
      </c>
      <c r="I87" s="206" t="s">
        <v>188</v>
      </c>
      <c r="J87" s="205"/>
      <c r="K87" s="231" t="s">
        <v>555</v>
      </c>
      <c r="L87" s="205"/>
      <c r="M87" s="205"/>
    </row>
    <row r="88" spans="1:13" ht="14.25" hidden="1" customHeight="1" x14ac:dyDescent="0.25">
      <c r="A88" s="60"/>
      <c r="B88" s="186"/>
      <c r="C88" s="187">
        <v>4</v>
      </c>
      <c r="D88" s="174" t="s">
        <v>416</v>
      </c>
      <c r="E88" s="210" t="s">
        <v>548</v>
      </c>
      <c r="F88" s="205" t="s">
        <v>194</v>
      </c>
      <c r="G88" s="206">
        <v>2010</v>
      </c>
      <c r="H88" s="207">
        <v>720000</v>
      </c>
      <c r="I88" s="206" t="s">
        <v>188</v>
      </c>
      <c r="J88" s="205"/>
      <c r="K88" s="231" t="s">
        <v>564</v>
      </c>
      <c r="L88" s="205"/>
      <c r="M88" s="205"/>
    </row>
    <row r="89" spans="1:13" ht="14.25" hidden="1" customHeight="1" x14ac:dyDescent="0.25">
      <c r="A89" s="60"/>
      <c r="B89" s="186"/>
      <c r="C89" s="187">
        <v>5</v>
      </c>
      <c r="D89" s="174" t="s">
        <v>417</v>
      </c>
      <c r="E89" s="210" t="s">
        <v>548</v>
      </c>
      <c r="F89" s="205" t="s">
        <v>194</v>
      </c>
      <c r="G89" s="206">
        <v>2011</v>
      </c>
      <c r="H89" s="207">
        <v>2000000</v>
      </c>
      <c r="I89" s="206" t="s">
        <v>188</v>
      </c>
      <c r="J89" s="205"/>
      <c r="K89" s="231" t="s">
        <v>556</v>
      </c>
      <c r="L89" s="205"/>
      <c r="M89" s="205"/>
    </row>
    <row r="90" spans="1:13" ht="14.25" hidden="1" customHeight="1" x14ac:dyDescent="0.25">
      <c r="A90" s="60"/>
      <c r="B90" s="186"/>
      <c r="C90" s="187">
        <v>6</v>
      </c>
      <c r="D90" s="176" t="s">
        <v>418</v>
      </c>
      <c r="E90" s="210" t="s">
        <v>548</v>
      </c>
      <c r="F90" s="205" t="s">
        <v>194</v>
      </c>
      <c r="G90" s="206">
        <v>2011</v>
      </c>
      <c r="H90" s="207">
        <v>735000</v>
      </c>
      <c r="I90" s="206" t="s">
        <v>188</v>
      </c>
      <c r="J90" s="205"/>
      <c r="K90" s="231" t="s">
        <v>566</v>
      </c>
      <c r="L90" s="205"/>
      <c r="M90" s="205"/>
    </row>
    <row r="91" spans="1:13" ht="14.25" hidden="1" customHeight="1" x14ac:dyDescent="0.25">
      <c r="A91" s="60"/>
      <c r="B91" s="186"/>
      <c r="C91" s="187">
        <v>7</v>
      </c>
      <c r="D91" s="176" t="s">
        <v>494</v>
      </c>
      <c r="E91" s="210" t="s">
        <v>548</v>
      </c>
      <c r="F91" s="205" t="s">
        <v>194</v>
      </c>
      <c r="G91" s="239" t="s">
        <v>699</v>
      </c>
      <c r="H91" s="207">
        <v>400000</v>
      </c>
      <c r="I91" s="206" t="s">
        <v>188</v>
      </c>
      <c r="J91" s="205"/>
      <c r="K91" s="231" t="s">
        <v>555</v>
      </c>
      <c r="L91" s="205"/>
      <c r="M91" s="205"/>
    </row>
    <row r="92" spans="1:13" ht="14.25" hidden="1" customHeight="1" x14ac:dyDescent="0.25">
      <c r="A92" s="60"/>
      <c r="B92" s="186"/>
      <c r="C92" s="187" t="s">
        <v>460</v>
      </c>
      <c r="D92" s="176"/>
      <c r="E92" s="210"/>
      <c r="F92" s="205"/>
      <c r="G92" s="206"/>
      <c r="H92" s="207"/>
      <c r="I92" s="206"/>
      <c r="J92" s="205"/>
      <c r="K92" s="231"/>
      <c r="L92" s="205"/>
      <c r="M92" s="205"/>
    </row>
    <row r="93" spans="1:13" ht="14.25" hidden="1" customHeight="1" x14ac:dyDescent="0.25">
      <c r="A93" s="60"/>
      <c r="B93" s="186"/>
      <c r="C93" s="187"/>
      <c r="D93" s="176" t="s">
        <v>40</v>
      </c>
      <c r="E93" s="210" t="s">
        <v>548</v>
      </c>
      <c r="F93" s="205"/>
      <c r="G93" s="206"/>
      <c r="H93" s="207"/>
      <c r="I93" s="206"/>
      <c r="J93" s="205"/>
      <c r="K93" s="231"/>
      <c r="L93" s="205"/>
      <c r="M93" s="205"/>
    </row>
    <row r="94" spans="1:13" ht="14.25" hidden="1" customHeight="1" x14ac:dyDescent="0.25">
      <c r="A94" s="60"/>
      <c r="B94" s="186"/>
      <c r="C94" s="187" t="s">
        <v>461</v>
      </c>
      <c r="D94" s="176"/>
      <c r="E94" s="210"/>
      <c r="F94" s="205"/>
      <c r="G94" s="206"/>
      <c r="H94" s="207"/>
      <c r="I94" s="206"/>
      <c r="J94" s="205"/>
      <c r="K94" s="231"/>
      <c r="L94" s="205"/>
      <c r="M94" s="205"/>
    </row>
    <row r="95" spans="1:13" ht="14.25" hidden="1" customHeight="1" x14ac:dyDescent="0.25">
      <c r="A95" s="60"/>
      <c r="B95" s="186"/>
      <c r="C95" s="187"/>
      <c r="D95" s="176" t="s">
        <v>40</v>
      </c>
      <c r="E95" s="210" t="s">
        <v>548</v>
      </c>
      <c r="F95" s="205"/>
      <c r="G95" s="206"/>
      <c r="H95" s="207"/>
      <c r="I95" s="206"/>
      <c r="J95" s="205"/>
      <c r="K95" s="231"/>
      <c r="L95" s="205"/>
      <c r="M95" s="205"/>
    </row>
    <row r="96" spans="1:13" ht="14.25" hidden="1" customHeight="1" x14ac:dyDescent="0.25">
      <c r="A96" s="60"/>
      <c r="B96" s="186"/>
      <c r="C96" s="187" t="s">
        <v>462</v>
      </c>
      <c r="D96" s="176"/>
      <c r="E96" s="210"/>
      <c r="F96" s="205"/>
      <c r="G96" s="206"/>
      <c r="H96" s="207"/>
      <c r="I96" s="206"/>
      <c r="J96" s="205"/>
      <c r="K96" s="231"/>
      <c r="L96" s="205"/>
      <c r="M96" s="205"/>
    </row>
    <row r="97" spans="1:13" ht="14.25" hidden="1" customHeight="1" x14ac:dyDescent="0.25">
      <c r="A97" s="60"/>
      <c r="B97" s="186"/>
      <c r="C97" s="187">
        <v>1</v>
      </c>
      <c r="D97" s="174" t="s">
        <v>413</v>
      </c>
      <c r="E97" s="210" t="s">
        <v>548</v>
      </c>
      <c r="F97" s="205" t="s">
        <v>193</v>
      </c>
      <c r="G97" s="206">
        <v>1997</v>
      </c>
      <c r="H97" s="207">
        <v>95000</v>
      </c>
      <c r="I97" s="206" t="s">
        <v>717</v>
      </c>
      <c r="J97" s="205"/>
      <c r="K97" s="231" t="s">
        <v>555</v>
      </c>
      <c r="L97" s="205"/>
      <c r="M97" s="205"/>
    </row>
    <row r="98" spans="1:13" ht="14.25" hidden="1" customHeight="1" x14ac:dyDescent="0.25">
      <c r="A98" s="60"/>
      <c r="B98" s="186"/>
      <c r="C98" s="187">
        <v>2</v>
      </c>
      <c r="D98" s="174" t="s">
        <v>413</v>
      </c>
      <c r="E98" s="210" t="s">
        <v>548</v>
      </c>
      <c r="F98" s="205" t="s">
        <v>193</v>
      </c>
      <c r="G98" s="206">
        <v>2011</v>
      </c>
      <c r="H98" s="207">
        <v>250000</v>
      </c>
      <c r="I98" s="206" t="s">
        <v>188</v>
      </c>
      <c r="J98" s="205"/>
      <c r="K98" s="231" t="s">
        <v>567</v>
      </c>
      <c r="L98" s="205"/>
      <c r="M98" s="205"/>
    </row>
    <row r="99" spans="1:13" ht="14.25" hidden="1" customHeight="1" x14ac:dyDescent="0.25">
      <c r="A99" s="60"/>
      <c r="B99" s="186"/>
      <c r="C99" s="187">
        <v>3</v>
      </c>
      <c r="D99" s="174" t="s">
        <v>414</v>
      </c>
      <c r="E99" s="210" t="s">
        <v>548</v>
      </c>
      <c r="F99" s="205" t="s">
        <v>193</v>
      </c>
      <c r="G99" s="206">
        <v>2014</v>
      </c>
      <c r="H99" s="207">
        <v>300000</v>
      </c>
      <c r="I99" s="206" t="s">
        <v>188</v>
      </c>
      <c r="J99" s="205"/>
      <c r="K99" s="231" t="s">
        <v>555</v>
      </c>
      <c r="L99" s="205"/>
      <c r="M99" s="205"/>
    </row>
    <row r="100" spans="1:13" ht="14.25" hidden="1" customHeight="1" x14ac:dyDescent="0.25">
      <c r="A100" s="60"/>
      <c r="B100" s="186"/>
      <c r="C100" s="187">
        <v>4</v>
      </c>
      <c r="D100" s="174" t="s">
        <v>413</v>
      </c>
      <c r="E100" s="210" t="s">
        <v>548</v>
      </c>
      <c r="F100" s="205" t="s">
        <v>193</v>
      </c>
      <c r="G100" s="206">
        <v>2016</v>
      </c>
      <c r="H100" s="207">
        <v>500000</v>
      </c>
      <c r="I100" s="206" t="s">
        <v>188</v>
      </c>
      <c r="J100" s="205"/>
      <c r="K100" s="231" t="s">
        <v>558</v>
      </c>
      <c r="L100" s="205"/>
      <c r="M100" s="205"/>
    </row>
    <row r="101" spans="1:13" ht="14.25" hidden="1" customHeight="1" x14ac:dyDescent="0.25">
      <c r="A101" s="60"/>
      <c r="B101" s="186"/>
      <c r="C101" s="187">
        <v>5</v>
      </c>
      <c r="D101" s="174" t="s">
        <v>413</v>
      </c>
      <c r="E101" s="210" t="s">
        <v>548</v>
      </c>
      <c r="F101" s="205" t="s">
        <v>193</v>
      </c>
      <c r="G101" s="243">
        <v>43772</v>
      </c>
      <c r="H101" s="207">
        <v>3400000</v>
      </c>
      <c r="I101" s="206" t="s">
        <v>188</v>
      </c>
      <c r="J101" s="205"/>
      <c r="K101" s="231" t="s">
        <v>556</v>
      </c>
      <c r="L101" s="205"/>
      <c r="M101" s="205"/>
    </row>
    <row r="102" spans="1:13" ht="14.25" hidden="1" customHeight="1" x14ac:dyDescent="0.25">
      <c r="A102" s="60"/>
      <c r="B102" s="186"/>
      <c r="C102" s="187" t="s">
        <v>463</v>
      </c>
      <c r="D102" s="174"/>
      <c r="E102" s="210"/>
      <c r="F102" s="205"/>
      <c r="G102" s="206"/>
      <c r="H102" s="207"/>
      <c r="I102" s="206"/>
      <c r="J102" s="205"/>
      <c r="K102" s="231"/>
      <c r="L102" s="205"/>
      <c r="M102" s="205"/>
    </row>
    <row r="103" spans="1:13" ht="14.25" hidden="1" customHeight="1" x14ac:dyDescent="0.25">
      <c r="A103" s="60"/>
      <c r="B103" s="186"/>
      <c r="C103" s="187"/>
      <c r="D103" s="174" t="s">
        <v>415</v>
      </c>
      <c r="E103" s="210" t="s">
        <v>548</v>
      </c>
      <c r="F103" s="205" t="s">
        <v>192</v>
      </c>
      <c r="G103" s="206">
        <v>1996</v>
      </c>
      <c r="H103" s="207">
        <v>3500000</v>
      </c>
      <c r="I103" s="206" t="s">
        <v>717</v>
      </c>
      <c r="J103" s="205"/>
      <c r="K103" s="231" t="s">
        <v>558</v>
      </c>
      <c r="L103" s="205"/>
      <c r="M103" s="205"/>
    </row>
    <row r="104" spans="1:13" ht="14.25" hidden="1" customHeight="1" x14ac:dyDescent="0.25">
      <c r="A104" s="60"/>
      <c r="B104" s="186">
        <v>8</v>
      </c>
      <c r="C104" s="187" t="s">
        <v>464</v>
      </c>
      <c r="D104" s="174"/>
      <c r="E104" s="210"/>
      <c r="F104" s="205"/>
      <c r="G104" s="206"/>
      <c r="H104" s="207"/>
      <c r="I104" s="211"/>
      <c r="J104" s="205"/>
      <c r="K104" s="231"/>
      <c r="L104" s="205"/>
      <c r="M104" s="205"/>
    </row>
    <row r="105" spans="1:13" ht="14.25" hidden="1" customHeight="1" x14ac:dyDescent="0.25">
      <c r="A105" s="60"/>
      <c r="B105" s="186"/>
      <c r="C105" s="187" t="s">
        <v>465</v>
      </c>
      <c r="D105" s="174"/>
      <c r="E105" s="210" t="s">
        <v>548</v>
      </c>
      <c r="F105" s="205"/>
      <c r="G105" s="206"/>
      <c r="H105" s="207"/>
      <c r="I105" s="211"/>
      <c r="J105" s="205"/>
      <c r="K105" s="231"/>
      <c r="L105" s="205"/>
      <c r="M105" s="205"/>
    </row>
    <row r="106" spans="1:13" ht="14.25" hidden="1" customHeight="1" x14ac:dyDescent="0.25">
      <c r="A106" s="60"/>
      <c r="B106" s="186"/>
      <c r="C106" s="187"/>
      <c r="D106" s="174" t="s">
        <v>40</v>
      </c>
      <c r="E106" s="210"/>
      <c r="F106" s="205"/>
      <c r="G106" s="206"/>
      <c r="H106" s="207"/>
      <c r="I106" s="211"/>
      <c r="J106" s="205"/>
      <c r="K106" s="231"/>
      <c r="L106" s="205"/>
      <c r="M106" s="205"/>
    </row>
    <row r="107" spans="1:13" ht="14.25" hidden="1" customHeight="1" x14ac:dyDescent="0.25">
      <c r="A107" s="60"/>
      <c r="B107" s="186"/>
      <c r="C107" s="187" t="s">
        <v>443</v>
      </c>
      <c r="D107" s="174"/>
      <c r="E107" s="210"/>
      <c r="F107" s="205"/>
      <c r="G107" s="206"/>
      <c r="H107" s="207"/>
      <c r="I107" s="211"/>
      <c r="J107" s="205"/>
      <c r="K107" s="231"/>
      <c r="L107" s="205"/>
      <c r="M107" s="205"/>
    </row>
    <row r="108" spans="1:13" ht="14.25" hidden="1" customHeight="1" x14ac:dyDescent="0.25">
      <c r="A108" s="60"/>
      <c r="B108" s="186"/>
      <c r="C108" s="187"/>
      <c r="D108" s="175" t="s">
        <v>443</v>
      </c>
      <c r="E108" s="210" t="s">
        <v>548</v>
      </c>
      <c r="F108" s="205" t="s">
        <v>536</v>
      </c>
      <c r="G108" s="206">
        <v>2015</v>
      </c>
      <c r="H108" s="209">
        <v>4680000</v>
      </c>
      <c r="I108" s="206" t="s">
        <v>188</v>
      </c>
      <c r="J108" s="205"/>
      <c r="K108" s="231" t="s">
        <v>555</v>
      </c>
      <c r="L108" s="205"/>
      <c r="M108" s="205"/>
    </row>
    <row r="109" spans="1:13" ht="14.25" hidden="1" customHeight="1" x14ac:dyDescent="0.25">
      <c r="A109" s="60"/>
      <c r="B109" s="186"/>
      <c r="C109" s="187" t="s">
        <v>466</v>
      </c>
      <c r="D109" s="175"/>
      <c r="E109" s="210"/>
      <c r="F109" s="205"/>
      <c r="G109" s="206"/>
      <c r="H109" s="209"/>
      <c r="I109" s="211"/>
      <c r="J109" s="205"/>
      <c r="K109" s="231"/>
      <c r="L109" s="205"/>
      <c r="M109" s="205"/>
    </row>
    <row r="110" spans="1:13" ht="14.25" hidden="1" customHeight="1" x14ac:dyDescent="0.25">
      <c r="A110" s="60"/>
      <c r="B110" s="186"/>
      <c r="C110" s="187">
        <v>1</v>
      </c>
      <c r="D110" s="174" t="s">
        <v>419</v>
      </c>
      <c r="E110" s="210" t="s">
        <v>548</v>
      </c>
      <c r="F110" s="205" t="s">
        <v>186</v>
      </c>
      <c r="G110" s="206">
        <v>2011</v>
      </c>
      <c r="H110" s="207">
        <v>6500000</v>
      </c>
      <c r="I110" s="206" t="s">
        <v>717</v>
      </c>
      <c r="J110" s="205"/>
      <c r="K110" s="231" t="s">
        <v>555</v>
      </c>
      <c r="L110" s="205"/>
      <c r="M110" s="205"/>
    </row>
    <row r="111" spans="1:13" ht="14.25" hidden="1" customHeight="1" x14ac:dyDescent="0.25">
      <c r="A111" s="60"/>
      <c r="B111" s="186"/>
      <c r="C111" s="187">
        <v>2</v>
      </c>
      <c r="D111" s="174" t="s">
        <v>419</v>
      </c>
      <c r="E111" s="210" t="s">
        <v>548</v>
      </c>
      <c r="F111" s="205" t="s">
        <v>186</v>
      </c>
      <c r="G111" s="206">
        <v>2012</v>
      </c>
      <c r="H111" s="207">
        <v>7500000</v>
      </c>
      <c r="I111" s="206" t="s">
        <v>717</v>
      </c>
      <c r="J111" s="205"/>
      <c r="K111" s="231" t="s">
        <v>555</v>
      </c>
      <c r="L111" s="205"/>
      <c r="M111" s="205"/>
    </row>
    <row r="112" spans="1:13" ht="14.25" hidden="1" customHeight="1" x14ac:dyDescent="0.25">
      <c r="A112" s="60"/>
      <c r="B112" s="186"/>
      <c r="C112" s="187">
        <v>3</v>
      </c>
      <c r="D112" s="174" t="s">
        <v>420</v>
      </c>
      <c r="E112" s="210" t="s">
        <v>548</v>
      </c>
      <c r="F112" s="205" t="s">
        <v>186</v>
      </c>
      <c r="G112" s="206">
        <v>2014</v>
      </c>
      <c r="H112" s="207">
        <v>7500000</v>
      </c>
      <c r="I112" s="206" t="s">
        <v>717</v>
      </c>
      <c r="J112" s="205"/>
      <c r="K112" s="231" t="s">
        <v>558</v>
      </c>
      <c r="L112" s="205"/>
      <c r="M112" s="205"/>
    </row>
    <row r="113" spans="1:13" ht="14.25" hidden="1" customHeight="1" x14ac:dyDescent="0.25">
      <c r="A113" s="60"/>
      <c r="B113" s="186"/>
      <c r="C113" s="187">
        <v>4</v>
      </c>
      <c r="D113" s="174" t="s">
        <v>419</v>
      </c>
      <c r="E113" s="210" t="s">
        <v>548</v>
      </c>
      <c r="F113" s="205" t="s">
        <v>186</v>
      </c>
      <c r="G113" s="206">
        <v>2015</v>
      </c>
      <c r="H113" s="207">
        <v>8500000</v>
      </c>
      <c r="I113" s="206" t="s">
        <v>717</v>
      </c>
      <c r="J113" s="205"/>
      <c r="K113" s="231" t="s">
        <v>555</v>
      </c>
      <c r="L113" s="205"/>
      <c r="M113" s="205"/>
    </row>
    <row r="114" spans="1:13" ht="14.25" hidden="1" customHeight="1" x14ac:dyDescent="0.25">
      <c r="A114" s="60"/>
      <c r="B114" s="186"/>
      <c r="C114" s="187">
        <v>5</v>
      </c>
      <c r="D114" s="174" t="s">
        <v>420</v>
      </c>
      <c r="E114" s="210" t="s">
        <v>548</v>
      </c>
      <c r="F114" s="205" t="s">
        <v>186</v>
      </c>
      <c r="G114" s="206">
        <v>2016</v>
      </c>
      <c r="H114" s="207">
        <v>7800000</v>
      </c>
      <c r="I114" s="206" t="s">
        <v>188</v>
      </c>
      <c r="J114" s="205"/>
      <c r="K114" s="231" t="s">
        <v>555</v>
      </c>
      <c r="L114" s="205"/>
      <c r="M114" s="205"/>
    </row>
    <row r="115" spans="1:13" ht="14.25" hidden="1" customHeight="1" x14ac:dyDescent="0.25">
      <c r="A115" s="60"/>
      <c r="B115" s="186"/>
      <c r="C115" s="187">
        <v>6</v>
      </c>
      <c r="D115" s="174" t="s">
        <v>420</v>
      </c>
      <c r="E115" s="210" t="s">
        <v>548</v>
      </c>
      <c r="F115" s="205" t="s">
        <v>186</v>
      </c>
      <c r="G115" s="206">
        <v>2015</v>
      </c>
      <c r="H115" s="207">
        <v>8000000</v>
      </c>
      <c r="I115" s="206" t="s">
        <v>188</v>
      </c>
      <c r="J115" s="205"/>
      <c r="K115" s="231" t="s">
        <v>555</v>
      </c>
      <c r="L115" s="205"/>
      <c r="M115" s="205"/>
    </row>
    <row r="116" spans="1:13" ht="14.25" hidden="1" customHeight="1" x14ac:dyDescent="0.25">
      <c r="A116" s="60"/>
      <c r="B116" s="186"/>
      <c r="C116" s="187">
        <v>7</v>
      </c>
      <c r="D116" s="174" t="s">
        <v>420</v>
      </c>
      <c r="E116" s="210" t="s">
        <v>548</v>
      </c>
      <c r="F116" s="205" t="s">
        <v>186</v>
      </c>
      <c r="G116" s="206">
        <v>2016</v>
      </c>
      <c r="H116" s="207">
        <v>8000000</v>
      </c>
      <c r="I116" s="206" t="s">
        <v>188</v>
      </c>
      <c r="J116" s="205"/>
      <c r="K116" s="231" t="s">
        <v>555</v>
      </c>
      <c r="L116" s="205"/>
      <c r="M116" s="205"/>
    </row>
    <row r="117" spans="1:13" ht="14.25" hidden="1" customHeight="1" x14ac:dyDescent="0.25">
      <c r="A117" s="60"/>
      <c r="B117" s="186"/>
      <c r="C117" s="187">
        <v>8</v>
      </c>
      <c r="D117" s="174" t="s">
        <v>421</v>
      </c>
      <c r="E117" s="210" t="s">
        <v>548</v>
      </c>
      <c r="F117" s="205" t="s">
        <v>186</v>
      </c>
      <c r="G117" s="206">
        <v>2016</v>
      </c>
      <c r="H117" s="207">
        <v>8000000</v>
      </c>
      <c r="I117" s="206" t="s">
        <v>188</v>
      </c>
      <c r="J117" s="205"/>
      <c r="K117" s="231" t="s">
        <v>555</v>
      </c>
      <c r="L117" s="205"/>
      <c r="M117" s="205"/>
    </row>
    <row r="118" spans="1:13" ht="14.25" hidden="1" customHeight="1" x14ac:dyDescent="0.25">
      <c r="A118" s="60"/>
      <c r="B118" s="186"/>
      <c r="C118" s="187">
        <v>9</v>
      </c>
      <c r="D118" s="174" t="s">
        <v>420</v>
      </c>
      <c r="E118" s="210" t="s">
        <v>548</v>
      </c>
      <c r="F118" s="205" t="s">
        <v>186</v>
      </c>
      <c r="G118" s="241" t="s">
        <v>703</v>
      </c>
      <c r="H118" s="207">
        <v>9000000</v>
      </c>
      <c r="I118" s="206" t="s">
        <v>188</v>
      </c>
      <c r="J118" s="205"/>
      <c r="K118" s="231" t="s">
        <v>558</v>
      </c>
      <c r="L118" s="205"/>
      <c r="M118" s="205"/>
    </row>
    <row r="119" spans="1:13" ht="14.25" hidden="1" customHeight="1" x14ac:dyDescent="0.25">
      <c r="A119" s="60"/>
      <c r="B119" s="186">
        <v>9</v>
      </c>
      <c r="C119" s="187" t="s">
        <v>467</v>
      </c>
      <c r="D119" s="174"/>
      <c r="E119" s="210"/>
      <c r="F119" s="205"/>
      <c r="G119" s="206"/>
      <c r="H119" s="207"/>
      <c r="I119" s="206"/>
      <c r="J119" s="205"/>
      <c r="K119" s="231"/>
      <c r="L119" s="205"/>
      <c r="M119" s="205"/>
    </row>
    <row r="120" spans="1:13" ht="14.25" hidden="1" customHeight="1" x14ac:dyDescent="0.25">
      <c r="A120" s="60"/>
      <c r="B120" s="186"/>
      <c r="C120" s="187" t="s">
        <v>468</v>
      </c>
      <c r="D120" s="174"/>
      <c r="E120" s="210"/>
      <c r="F120" s="205"/>
      <c r="G120" s="206"/>
      <c r="H120" s="207"/>
      <c r="I120" s="206"/>
      <c r="J120" s="205"/>
      <c r="K120" s="231"/>
      <c r="L120" s="205"/>
      <c r="M120" s="205"/>
    </row>
    <row r="121" spans="1:13" ht="14.25" hidden="1" customHeight="1" x14ac:dyDescent="0.25">
      <c r="A121" s="60"/>
      <c r="B121" s="186"/>
      <c r="C121" s="187">
        <v>1</v>
      </c>
      <c r="D121" s="174" t="s">
        <v>422</v>
      </c>
      <c r="E121" s="210" t="s">
        <v>548</v>
      </c>
      <c r="F121" s="205" t="s">
        <v>195</v>
      </c>
      <c r="G121" s="206">
        <v>2013</v>
      </c>
      <c r="H121" s="207">
        <v>6000000</v>
      </c>
      <c r="I121" s="206" t="s">
        <v>188</v>
      </c>
      <c r="J121" s="205"/>
      <c r="K121" s="231" t="s">
        <v>555</v>
      </c>
      <c r="L121" s="205"/>
      <c r="M121" s="205"/>
    </row>
    <row r="122" spans="1:13" ht="14.25" hidden="1" customHeight="1" x14ac:dyDescent="0.25">
      <c r="A122" s="60"/>
      <c r="B122" s="186"/>
      <c r="C122" s="187">
        <v>2</v>
      </c>
      <c r="D122" s="174" t="s">
        <v>423</v>
      </c>
      <c r="E122" s="210" t="s">
        <v>548</v>
      </c>
      <c r="F122" s="205" t="s">
        <v>195</v>
      </c>
      <c r="G122" s="206">
        <v>2013</v>
      </c>
      <c r="H122" s="207">
        <v>3500000</v>
      </c>
      <c r="I122" s="206" t="s">
        <v>188</v>
      </c>
      <c r="J122" s="205"/>
      <c r="K122" s="231" t="s">
        <v>555</v>
      </c>
      <c r="L122" s="205"/>
      <c r="M122" s="205"/>
    </row>
    <row r="123" spans="1:13" ht="14.25" hidden="1" customHeight="1" x14ac:dyDescent="0.25">
      <c r="A123" s="60"/>
      <c r="B123" s="186"/>
      <c r="C123" s="187">
        <v>3</v>
      </c>
      <c r="D123" s="174" t="s">
        <v>495</v>
      </c>
      <c r="E123" s="210" t="s">
        <v>548</v>
      </c>
      <c r="F123" s="205" t="s">
        <v>195</v>
      </c>
      <c r="G123" s="239" t="s">
        <v>700</v>
      </c>
      <c r="H123" s="207">
        <v>1750000</v>
      </c>
      <c r="I123" s="206" t="s">
        <v>188</v>
      </c>
      <c r="J123" s="205"/>
      <c r="K123" s="231" t="s">
        <v>555</v>
      </c>
      <c r="L123" s="205"/>
      <c r="M123" s="205"/>
    </row>
    <row r="124" spans="1:13" ht="14.25" hidden="1" customHeight="1" x14ac:dyDescent="0.25">
      <c r="A124" s="60"/>
      <c r="B124" s="186"/>
      <c r="C124" s="187" t="s">
        <v>469</v>
      </c>
      <c r="D124" s="174"/>
      <c r="E124" s="210"/>
      <c r="F124" s="205"/>
      <c r="G124" s="206"/>
      <c r="H124" s="207"/>
      <c r="I124" s="206"/>
      <c r="J124" s="205"/>
      <c r="K124" s="231"/>
      <c r="L124" s="205"/>
      <c r="M124" s="205"/>
    </row>
    <row r="125" spans="1:13" ht="14.25" hidden="1" customHeight="1" x14ac:dyDescent="0.25">
      <c r="A125" s="60"/>
      <c r="B125" s="186"/>
      <c r="C125" s="187">
        <v>1</v>
      </c>
      <c r="D125" s="174" t="s">
        <v>424</v>
      </c>
      <c r="E125" s="210" t="s">
        <v>548</v>
      </c>
      <c r="F125" s="205" t="s">
        <v>196</v>
      </c>
      <c r="G125" s="206">
        <v>2015</v>
      </c>
      <c r="H125" s="207">
        <v>2500000</v>
      </c>
      <c r="I125" s="206" t="s">
        <v>188</v>
      </c>
      <c r="J125" s="205"/>
      <c r="K125" s="231" t="s">
        <v>555</v>
      </c>
      <c r="L125" s="205"/>
      <c r="M125" s="205"/>
    </row>
    <row r="126" spans="1:13" ht="14.25" hidden="1" customHeight="1" x14ac:dyDescent="0.25">
      <c r="A126" s="60"/>
      <c r="B126" s="186"/>
      <c r="C126" s="187" t="s">
        <v>471</v>
      </c>
      <c r="D126" s="174"/>
      <c r="E126" s="210"/>
      <c r="F126" s="205"/>
      <c r="G126" s="206"/>
      <c r="H126" s="207"/>
      <c r="I126" s="206"/>
      <c r="J126" s="205"/>
      <c r="K126" s="231"/>
      <c r="L126" s="205"/>
      <c r="M126" s="205"/>
    </row>
    <row r="127" spans="1:13" ht="14.25" hidden="1" customHeight="1" x14ac:dyDescent="0.25">
      <c r="A127" s="60"/>
      <c r="B127" s="186"/>
      <c r="C127" s="187">
        <v>1</v>
      </c>
      <c r="D127" s="174" t="s">
        <v>425</v>
      </c>
      <c r="E127" s="210" t="s">
        <v>548</v>
      </c>
      <c r="F127" s="205" t="s">
        <v>197</v>
      </c>
      <c r="G127" s="206">
        <v>2014</v>
      </c>
      <c r="H127" s="207">
        <v>3642000</v>
      </c>
      <c r="I127" s="206" t="s">
        <v>188</v>
      </c>
      <c r="J127" s="205"/>
      <c r="K127" s="231" t="s">
        <v>555</v>
      </c>
      <c r="L127" s="205"/>
      <c r="M127" s="205"/>
    </row>
    <row r="128" spans="1:13" ht="14.25" hidden="1" customHeight="1" x14ac:dyDescent="0.25">
      <c r="A128" s="60"/>
      <c r="B128" s="186"/>
      <c r="C128" s="187" t="s">
        <v>546</v>
      </c>
      <c r="D128" s="177"/>
      <c r="E128" s="210"/>
      <c r="F128" s="205"/>
      <c r="G128" s="206"/>
      <c r="H128" s="207"/>
      <c r="I128" s="206"/>
      <c r="J128" s="205"/>
      <c r="K128" s="231"/>
      <c r="L128" s="205"/>
      <c r="M128" s="205"/>
    </row>
    <row r="129" spans="1:13" ht="14.25" hidden="1" customHeight="1" x14ac:dyDescent="0.25">
      <c r="A129" s="60"/>
      <c r="B129" s="186"/>
      <c r="C129" s="187">
        <v>1</v>
      </c>
      <c r="D129" s="174" t="s">
        <v>426</v>
      </c>
      <c r="E129" s="210" t="s">
        <v>548</v>
      </c>
      <c r="F129" s="205" t="s">
        <v>470</v>
      </c>
      <c r="G129" s="206">
        <v>2013</v>
      </c>
      <c r="H129" s="207">
        <v>3000000</v>
      </c>
      <c r="I129" s="206" t="s">
        <v>188</v>
      </c>
      <c r="J129" s="205"/>
      <c r="K129" s="231" t="s">
        <v>555</v>
      </c>
      <c r="L129" s="205"/>
      <c r="M129" s="205"/>
    </row>
    <row r="130" spans="1:13" ht="14.25" hidden="1" customHeight="1" x14ac:dyDescent="0.25">
      <c r="A130" s="60"/>
      <c r="B130" s="186"/>
      <c r="C130" s="174" t="s">
        <v>547</v>
      </c>
      <c r="E130" s="210"/>
      <c r="F130" s="205"/>
      <c r="G130" s="206"/>
      <c r="H130" s="207"/>
      <c r="I130" s="211"/>
      <c r="J130" s="205"/>
      <c r="K130" s="231"/>
      <c r="L130" s="205"/>
      <c r="M130" s="205"/>
    </row>
    <row r="131" spans="1:13" ht="14.25" hidden="1" customHeight="1" x14ac:dyDescent="0.25">
      <c r="A131" s="60"/>
      <c r="B131" s="186"/>
      <c r="C131" s="174" t="s">
        <v>510</v>
      </c>
      <c r="E131" s="210"/>
      <c r="F131" s="205"/>
      <c r="G131" s="206"/>
      <c r="H131" s="207"/>
      <c r="I131" s="211"/>
      <c r="J131" s="205"/>
      <c r="K131" s="231"/>
      <c r="L131" s="205"/>
      <c r="M131" s="205"/>
    </row>
    <row r="132" spans="1:13" ht="14.25" hidden="1" customHeight="1" x14ac:dyDescent="0.25">
      <c r="A132" s="60"/>
      <c r="B132" s="186"/>
      <c r="C132" s="187">
        <v>1</v>
      </c>
      <c r="D132" s="174" t="s">
        <v>509</v>
      </c>
      <c r="E132" s="210" t="s">
        <v>550</v>
      </c>
      <c r="F132" s="205" t="s">
        <v>511</v>
      </c>
      <c r="G132" s="243" t="s">
        <v>712</v>
      </c>
      <c r="H132" s="207">
        <v>709500</v>
      </c>
      <c r="I132" s="206" t="s">
        <v>188</v>
      </c>
      <c r="J132" s="205"/>
      <c r="K132" s="231" t="s">
        <v>559</v>
      </c>
      <c r="L132" s="205"/>
      <c r="M132" s="205"/>
    </row>
    <row r="133" spans="1:13" ht="14.25" hidden="1" customHeight="1" x14ac:dyDescent="0.25">
      <c r="A133" s="60"/>
      <c r="B133" s="186"/>
      <c r="C133" s="174" t="s">
        <v>496</v>
      </c>
      <c r="D133" s="56"/>
      <c r="E133" s="210"/>
      <c r="F133" s="205"/>
      <c r="G133" s="206"/>
      <c r="H133" s="207"/>
      <c r="I133" s="211"/>
      <c r="J133" s="205"/>
      <c r="K133" s="231"/>
      <c r="L133" s="205"/>
      <c r="M133" s="205"/>
    </row>
    <row r="134" spans="1:13" ht="14.25" hidden="1" customHeight="1" x14ac:dyDescent="0.25">
      <c r="A134" s="60"/>
      <c r="B134" s="186"/>
      <c r="C134" s="187">
        <v>1</v>
      </c>
      <c r="D134" s="174" t="s">
        <v>497</v>
      </c>
      <c r="E134" s="210" t="s">
        <v>548</v>
      </c>
      <c r="F134" s="205" t="s">
        <v>498</v>
      </c>
      <c r="G134" s="239" t="s">
        <v>700</v>
      </c>
      <c r="H134" s="207">
        <v>9800000</v>
      </c>
      <c r="I134" s="206" t="s">
        <v>188</v>
      </c>
      <c r="J134" s="205"/>
      <c r="K134" s="231" t="s">
        <v>555</v>
      </c>
      <c r="L134" s="205"/>
      <c r="M134" s="205"/>
    </row>
    <row r="135" spans="1:13" ht="14.25" hidden="1" customHeight="1" x14ac:dyDescent="0.25">
      <c r="A135" s="60"/>
      <c r="B135" s="186"/>
      <c r="C135" s="187"/>
      <c r="D135" s="189"/>
      <c r="E135" s="210"/>
      <c r="F135" s="205"/>
      <c r="G135" s="206"/>
      <c r="H135" s="207"/>
      <c r="I135" s="211"/>
      <c r="J135" s="205"/>
      <c r="K135" s="231"/>
      <c r="L135" s="205"/>
      <c r="M135" s="205"/>
    </row>
    <row r="136" spans="1:13" ht="14.25" hidden="1" customHeight="1" x14ac:dyDescent="0.25">
      <c r="A136" s="60"/>
      <c r="B136" s="186"/>
      <c r="C136" s="187"/>
      <c r="D136" s="174"/>
      <c r="E136" s="210"/>
      <c r="F136" s="205"/>
      <c r="G136" s="206"/>
      <c r="H136" s="207"/>
      <c r="I136" s="211"/>
      <c r="J136" s="205"/>
      <c r="K136" s="231"/>
      <c r="L136" s="205"/>
      <c r="M136" s="205"/>
    </row>
    <row r="137" spans="1:13" ht="14.25" hidden="1" customHeight="1" x14ac:dyDescent="0.25">
      <c r="A137" s="60" t="s">
        <v>174</v>
      </c>
      <c r="B137" s="186" t="s">
        <v>145</v>
      </c>
      <c r="C137" s="187"/>
      <c r="D137" s="174"/>
      <c r="E137" s="210"/>
      <c r="F137" s="205"/>
      <c r="G137" s="206"/>
      <c r="H137" s="207"/>
      <c r="I137" s="206"/>
      <c r="J137" s="205"/>
      <c r="K137" s="231"/>
      <c r="L137" s="205"/>
      <c r="M137" s="205"/>
    </row>
    <row r="138" spans="1:13" ht="14.25" hidden="1" customHeight="1" x14ac:dyDescent="0.25">
      <c r="A138" s="60"/>
      <c r="B138" s="187">
        <v>1</v>
      </c>
      <c r="C138" s="174" t="s">
        <v>440</v>
      </c>
      <c r="D138" s="56"/>
      <c r="E138" s="210" t="s">
        <v>548</v>
      </c>
      <c r="F138" s="205"/>
      <c r="G138" s="206"/>
      <c r="H138" s="207"/>
      <c r="I138" s="206"/>
      <c r="J138" s="205"/>
      <c r="K138" s="231"/>
      <c r="L138" s="205"/>
      <c r="M138" s="205"/>
    </row>
    <row r="139" spans="1:13" ht="14.25" hidden="1" customHeight="1" x14ac:dyDescent="0.25">
      <c r="A139" s="60"/>
      <c r="B139" s="186"/>
      <c r="C139" s="187"/>
      <c r="D139" s="174"/>
      <c r="E139" s="210"/>
      <c r="F139" s="205"/>
      <c r="G139" s="206"/>
      <c r="H139" s="207"/>
      <c r="I139" s="206"/>
      <c r="J139" s="205"/>
      <c r="K139" s="231"/>
      <c r="L139" s="205"/>
      <c r="M139" s="205"/>
    </row>
    <row r="140" spans="1:13" ht="14.25" hidden="1" customHeight="1" x14ac:dyDescent="0.25">
      <c r="A140" s="60"/>
      <c r="B140" s="218"/>
      <c r="C140" s="187">
        <v>1</v>
      </c>
      <c r="D140" s="177" t="s">
        <v>199</v>
      </c>
      <c r="E140" s="210" t="s">
        <v>548</v>
      </c>
      <c r="F140" s="205" t="s">
        <v>201</v>
      </c>
      <c r="G140" s="206">
        <v>2002</v>
      </c>
      <c r="H140" s="207">
        <f>245000000+11350000+19782500+79796216</f>
        <v>355928716</v>
      </c>
      <c r="I140" s="206" t="s">
        <v>717</v>
      </c>
      <c r="J140" s="205"/>
      <c r="K140" s="231" t="s">
        <v>555</v>
      </c>
      <c r="L140" s="205"/>
      <c r="M140" s="205"/>
    </row>
    <row r="141" spans="1:13" ht="14.25" hidden="1" customHeight="1" x14ac:dyDescent="0.25">
      <c r="A141" s="60"/>
      <c r="B141" s="219"/>
      <c r="C141" s="187">
        <v>2</v>
      </c>
      <c r="D141" s="177" t="s">
        <v>198</v>
      </c>
      <c r="E141" s="210" t="s">
        <v>548</v>
      </c>
      <c r="F141" s="205" t="s">
        <v>538</v>
      </c>
      <c r="G141" s="206">
        <v>2002</v>
      </c>
      <c r="H141" s="207">
        <v>350000000</v>
      </c>
      <c r="I141" s="206" t="s">
        <v>717</v>
      </c>
      <c r="J141" s="205"/>
      <c r="K141" s="231" t="s">
        <v>558</v>
      </c>
      <c r="L141" s="205"/>
      <c r="M141" s="205"/>
    </row>
    <row r="142" spans="1:13" ht="14.25" hidden="1" customHeight="1" x14ac:dyDescent="0.25">
      <c r="A142" s="60"/>
      <c r="B142" s="219"/>
      <c r="C142" s="187" t="s">
        <v>37</v>
      </c>
      <c r="D142" s="177" t="s">
        <v>200</v>
      </c>
      <c r="E142" s="210" t="s">
        <v>548</v>
      </c>
      <c r="F142" s="205" t="s">
        <v>537</v>
      </c>
      <c r="G142" s="206">
        <v>2002</v>
      </c>
      <c r="H142" s="207">
        <v>150000000</v>
      </c>
      <c r="I142" s="206" t="s">
        <v>717</v>
      </c>
      <c r="J142" s="205"/>
      <c r="K142" s="231" t="s">
        <v>555</v>
      </c>
      <c r="L142" s="205"/>
      <c r="M142" s="205"/>
    </row>
    <row r="143" spans="1:13" ht="15.75" hidden="1" customHeight="1" x14ac:dyDescent="0.25">
      <c r="A143" s="60"/>
      <c r="B143" s="219"/>
      <c r="C143" s="187" t="s">
        <v>57</v>
      </c>
      <c r="D143" s="175" t="s">
        <v>539</v>
      </c>
      <c r="E143" s="210" t="s">
        <v>548</v>
      </c>
      <c r="F143" s="205" t="s">
        <v>540</v>
      </c>
      <c r="G143" s="206">
        <v>2010</v>
      </c>
      <c r="H143" s="207">
        <v>70000000</v>
      </c>
      <c r="I143" s="206" t="s">
        <v>188</v>
      </c>
      <c r="J143" s="205"/>
      <c r="K143" s="231" t="s">
        <v>568</v>
      </c>
      <c r="L143" s="205"/>
      <c r="M143" s="205"/>
    </row>
    <row r="144" spans="1:13" ht="15.75" hidden="1" customHeight="1" x14ac:dyDescent="0.25">
      <c r="A144" s="60"/>
      <c r="B144" s="219"/>
      <c r="C144" s="187">
        <v>5</v>
      </c>
      <c r="D144" s="177" t="s">
        <v>476</v>
      </c>
      <c r="E144" s="210" t="s">
        <v>548</v>
      </c>
      <c r="F144" s="205" t="s">
        <v>477</v>
      </c>
      <c r="G144" s="242">
        <v>42983</v>
      </c>
      <c r="H144" s="207">
        <v>20650000</v>
      </c>
      <c r="I144" s="206" t="s">
        <v>188</v>
      </c>
      <c r="J144" s="205"/>
      <c r="K144" s="231" t="s">
        <v>555</v>
      </c>
      <c r="L144" s="205"/>
      <c r="M144" s="205"/>
    </row>
    <row r="145" spans="1:13" ht="14.25" hidden="1" customHeight="1" x14ac:dyDescent="0.25">
      <c r="A145" s="60"/>
      <c r="B145" s="219"/>
      <c r="C145" s="187">
        <v>6</v>
      </c>
      <c r="D145" s="177" t="s">
        <v>437</v>
      </c>
      <c r="E145" s="210"/>
      <c r="F145" s="205"/>
      <c r="G145" s="206"/>
      <c r="H145" s="207"/>
      <c r="I145" s="206"/>
      <c r="J145" s="205"/>
      <c r="K145" s="231"/>
      <c r="L145" s="205"/>
      <c r="M145" s="205"/>
    </row>
    <row r="146" spans="1:13" ht="14.25" hidden="1" customHeight="1" x14ac:dyDescent="0.25">
      <c r="A146" s="60"/>
      <c r="B146" s="219"/>
      <c r="C146" s="187">
        <v>7</v>
      </c>
      <c r="D146" s="193" t="s">
        <v>434</v>
      </c>
      <c r="E146" s="210" t="s">
        <v>548</v>
      </c>
      <c r="F146" s="205" t="s">
        <v>202</v>
      </c>
      <c r="G146" s="206">
        <v>2009</v>
      </c>
      <c r="H146" s="207">
        <f>204000000+32160784+54228000</f>
        <v>290388784</v>
      </c>
      <c r="I146" s="206" t="s">
        <v>188</v>
      </c>
      <c r="J146" s="205"/>
      <c r="K146" s="231" t="s">
        <v>569</v>
      </c>
      <c r="L146" s="205"/>
      <c r="M146" s="205"/>
    </row>
    <row r="147" spans="1:13" ht="14.25" hidden="1" customHeight="1" x14ac:dyDescent="0.25">
      <c r="A147" s="60"/>
      <c r="B147" s="219"/>
      <c r="C147" s="187">
        <v>8</v>
      </c>
      <c r="D147" s="193" t="s">
        <v>436</v>
      </c>
      <c r="E147" s="210" t="s">
        <v>548</v>
      </c>
      <c r="F147" s="205" t="s">
        <v>441</v>
      </c>
      <c r="G147" s="206">
        <v>2007</v>
      </c>
      <c r="H147" s="207">
        <v>1172363600</v>
      </c>
      <c r="I147" s="206" t="s">
        <v>188</v>
      </c>
      <c r="J147" s="205"/>
      <c r="K147" s="231" t="s">
        <v>555</v>
      </c>
      <c r="L147" s="205"/>
      <c r="M147" s="205"/>
    </row>
    <row r="148" spans="1:13" ht="14.25" hidden="1" customHeight="1" x14ac:dyDescent="0.25">
      <c r="A148" s="60"/>
      <c r="B148" s="219"/>
      <c r="C148" s="187" t="s">
        <v>71</v>
      </c>
      <c r="D148" s="193" t="s">
        <v>435</v>
      </c>
      <c r="E148" s="210" t="s">
        <v>548</v>
      </c>
      <c r="F148" s="205" t="s">
        <v>203</v>
      </c>
      <c r="G148" s="206">
        <v>2013</v>
      </c>
      <c r="H148" s="207">
        <v>240000000</v>
      </c>
      <c r="I148" s="206" t="s">
        <v>188</v>
      </c>
      <c r="J148" s="205"/>
      <c r="K148" s="231" t="s">
        <v>560</v>
      </c>
      <c r="L148" s="205"/>
      <c r="M148" s="205"/>
    </row>
    <row r="149" spans="1:13" ht="14.25" hidden="1" customHeight="1" x14ac:dyDescent="0.25">
      <c r="A149" s="60"/>
      <c r="B149" s="219"/>
      <c r="C149" s="187">
        <v>10</v>
      </c>
      <c r="D149" s="194" t="s">
        <v>479</v>
      </c>
      <c r="E149" s="210" t="s">
        <v>548</v>
      </c>
      <c r="F149" s="205" t="s">
        <v>480</v>
      </c>
      <c r="G149" s="241" t="s">
        <v>704</v>
      </c>
      <c r="H149" s="207">
        <v>2000000</v>
      </c>
      <c r="I149" s="206" t="s">
        <v>188</v>
      </c>
      <c r="J149" s="205"/>
      <c r="K149" s="231" t="s">
        <v>556</v>
      </c>
      <c r="L149" s="205"/>
      <c r="M149" s="205"/>
    </row>
    <row r="150" spans="1:13" ht="14.25" hidden="1" customHeight="1" x14ac:dyDescent="0.25">
      <c r="A150" s="60"/>
      <c r="B150" s="219"/>
      <c r="C150" s="187">
        <v>11</v>
      </c>
      <c r="D150" s="193" t="s">
        <v>439</v>
      </c>
      <c r="E150" s="210" t="s">
        <v>548</v>
      </c>
      <c r="F150" s="205" t="s">
        <v>204</v>
      </c>
      <c r="G150" s="206">
        <v>2010</v>
      </c>
      <c r="H150" s="207">
        <f>540000000+26329000</f>
        <v>566329000</v>
      </c>
      <c r="I150" s="206" t="s">
        <v>188</v>
      </c>
      <c r="J150" s="205"/>
      <c r="K150" s="231" t="s">
        <v>556</v>
      </c>
      <c r="L150" s="205"/>
      <c r="M150" s="205"/>
    </row>
    <row r="151" spans="1:13" ht="14.25" hidden="1" customHeight="1" x14ac:dyDescent="0.25">
      <c r="A151" s="60"/>
      <c r="B151" s="219"/>
      <c r="C151" s="187">
        <v>12</v>
      </c>
      <c r="D151" s="193" t="s">
        <v>438</v>
      </c>
      <c r="E151" s="210" t="s">
        <v>548</v>
      </c>
      <c r="F151" s="205" t="s">
        <v>204</v>
      </c>
      <c r="G151" s="206">
        <v>2007</v>
      </c>
      <c r="H151" s="207">
        <v>120000000</v>
      </c>
      <c r="I151" s="206" t="s">
        <v>188</v>
      </c>
      <c r="J151" s="205"/>
      <c r="K151" s="231" t="s">
        <v>558</v>
      </c>
      <c r="L151" s="205"/>
      <c r="M151" s="205"/>
    </row>
    <row r="152" spans="1:13" ht="35.25" hidden="1" customHeight="1" x14ac:dyDescent="0.25">
      <c r="A152" s="60"/>
      <c r="B152" s="219"/>
      <c r="C152" s="187">
        <v>13</v>
      </c>
      <c r="D152" s="194" t="s">
        <v>478</v>
      </c>
      <c r="E152" s="210" t="s">
        <v>548</v>
      </c>
      <c r="F152" s="205" t="s">
        <v>204</v>
      </c>
      <c r="G152" s="242">
        <v>42898</v>
      </c>
      <c r="H152" s="207">
        <v>34223900</v>
      </c>
      <c r="I152" s="206" t="s">
        <v>188</v>
      </c>
      <c r="J152" s="205"/>
      <c r="K152" s="231" t="s">
        <v>555</v>
      </c>
      <c r="L152" s="205"/>
      <c r="M152" s="205"/>
    </row>
    <row r="153" spans="1:13" ht="14.25" hidden="1" customHeight="1" x14ac:dyDescent="0.25">
      <c r="A153" s="60"/>
      <c r="B153" s="220"/>
      <c r="C153" s="187">
        <v>14</v>
      </c>
      <c r="D153" s="177" t="s">
        <v>501</v>
      </c>
      <c r="E153" s="210" t="s">
        <v>548</v>
      </c>
      <c r="F153" s="205" t="s">
        <v>204</v>
      </c>
      <c r="G153" s="239" t="s">
        <v>700</v>
      </c>
      <c r="H153" s="207">
        <v>38913000</v>
      </c>
      <c r="I153" s="206" t="s">
        <v>188</v>
      </c>
      <c r="J153" s="205"/>
      <c r="K153" s="231" t="s">
        <v>570</v>
      </c>
      <c r="L153" s="205"/>
      <c r="M153" s="205"/>
    </row>
    <row r="154" spans="1:13" ht="14.25" hidden="1" customHeight="1" x14ac:dyDescent="0.25">
      <c r="A154" s="60" t="s">
        <v>175</v>
      </c>
      <c r="B154" s="186" t="s">
        <v>176</v>
      </c>
      <c r="C154" s="187"/>
      <c r="D154" s="174"/>
      <c r="E154" s="210"/>
      <c r="F154" s="205"/>
      <c r="G154" s="206"/>
      <c r="H154" s="212">
        <f>SUM(H140:H153)</f>
        <v>3410797000</v>
      </c>
      <c r="I154" s="206"/>
      <c r="J154" s="205"/>
      <c r="K154" s="231"/>
      <c r="L154" s="205"/>
      <c r="M154" s="205"/>
    </row>
    <row r="155" spans="1:13" ht="14.25" hidden="1" customHeight="1" x14ac:dyDescent="0.25">
      <c r="A155" s="60"/>
      <c r="B155" s="186" t="s">
        <v>35</v>
      </c>
      <c r="C155" s="187" t="s">
        <v>207</v>
      </c>
      <c r="D155" s="177"/>
      <c r="E155" s="210"/>
      <c r="F155" s="205"/>
      <c r="G155" s="206"/>
      <c r="H155" s="212">
        <f>SUM(H157:H179)</f>
        <v>3282443950</v>
      </c>
      <c r="I155" s="206"/>
      <c r="J155" s="205"/>
      <c r="K155" s="231"/>
      <c r="L155" s="205"/>
      <c r="M155" s="205"/>
    </row>
    <row r="156" spans="1:13" ht="14.25" hidden="1" customHeight="1" x14ac:dyDescent="0.25">
      <c r="A156" s="60"/>
      <c r="B156" s="186"/>
      <c r="C156" s="187" t="s">
        <v>541</v>
      </c>
      <c r="D156" s="177" t="s">
        <v>429</v>
      </c>
      <c r="E156" s="210"/>
      <c r="F156" s="205"/>
      <c r="G156" s="206"/>
      <c r="H156" s="207"/>
      <c r="I156" s="206"/>
      <c r="J156" s="205"/>
      <c r="K156" s="231"/>
      <c r="L156" s="205"/>
      <c r="M156" s="205"/>
    </row>
    <row r="157" spans="1:13" ht="14.25" hidden="1" customHeight="1" x14ac:dyDescent="0.25">
      <c r="A157" s="60"/>
      <c r="B157" s="186"/>
      <c r="C157" s="187">
        <v>1</v>
      </c>
      <c r="D157" s="177" t="s">
        <v>429</v>
      </c>
      <c r="E157" s="210" t="s">
        <v>548</v>
      </c>
      <c r="F157" s="205" t="s">
        <v>430</v>
      </c>
      <c r="G157" s="206">
        <v>2016</v>
      </c>
      <c r="H157" s="207">
        <f>150000000</f>
        <v>150000000</v>
      </c>
      <c r="I157" s="206" t="s">
        <v>188</v>
      </c>
      <c r="J157" s="205"/>
      <c r="K157" s="231"/>
      <c r="L157" s="205"/>
      <c r="M157" s="205"/>
    </row>
    <row r="158" spans="1:13" ht="14.25" hidden="1" customHeight="1" x14ac:dyDescent="0.25">
      <c r="A158" s="60"/>
      <c r="B158" s="186"/>
      <c r="C158" s="187">
        <v>2</v>
      </c>
      <c r="D158" s="177" t="s">
        <v>490</v>
      </c>
      <c r="E158" s="210" t="s">
        <v>548</v>
      </c>
      <c r="F158" s="205" t="s">
        <v>430</v>
      </c>
      <c r="G158" s="241" t="s">
        <v>705</v>
      </c>
      <c r="H158" s="207">
        <v>157810700</v>
      </c>
      <c r="I158" s="206" t="s">
        <v>188</v>
      </c>
      <c r="J158" s="205"/>
      <c r="K158" s="231"/>
      <c r="L158" s="205"/>
      <c r="M158" s="205"/>
    </row>
    <row r="159" spans="1:13" ht="14.25" hidden="1" customHeight="1" x14ac:dyDescent="0.25">
      <c r="A159" s="60"/>
      <c r="B159" s="186"/>
      <c r="C159" s="187">
        <v>3</v>
      </c>
      <c r="D159" s="177" t="s">
        <v>429</v>
      </c>
      <c r="E159" s="210" t="s">
        <v>548</v>
      </c>
      <c r="F159" s="205" t="s">
        <v>430</v>
      </c>
      <c r="G159" s="243" t="s">
        <v>713</v>
      </c>
      <c r="H159" s="207">
        <v>21215000</v>
      </c>
      <c r="I159" s="206" t="s">
        <v>188</v>
      </c>
      <c r="J159" s="205"/>
      <c r="K159" s="231"/>
      <c r="L159" s="205"/>
      <c r="M159" s="205"/>
    </row>
    <row r="160" spans="1:13" ht="14.25" hidden="1" customHeight="1" x14ac:dyDescent="0.25">
      <c r="A160" s="60"/>
      <c r="B160" s="186"/>
      <c r="C160" s="187" t="s">
        <v>542</v>
      </c>
      <c r="D160" s="177" t="s">
        <v>488</v>
      </c>
      <c r="E160" s="210"/>
      <c r="F160" s="205"/>
      <c r="G160" s="206"/>
      <c r="H160" s="207"/>
      <c r="I160" s="206"/>
      <c r="J160" s="205"/>
      <c r="K160" s="231"/>
      <c r="L160" s="205"/>
      <c r="M160" s="205"/>
    </row>
    <row r="161" spans="1:13" ht="14.25" customHeight="1" x14ac:dyDescent="0.25">
      <c r="A161" s="60"/>
      <c r="B161" s="186"/>
      <c r="C161" s="187">
        <v>1</v>
      </c>
      <c r="D161" s="177" t="s">
        <v>208</v>
      </c>
      <c r="E161" s="210" t="s">
        <v>548</v>
      </c>
      <c r="F161" s="205" t="s">
        <v>430</v>
      </c>
      <c r="G161" s="206">
        <v>2016</v>
      </c>
      <c r="H161" s="207">
        <f>400081550</f>
        <v>400081550</v>
      </c>
      <c r="I161" s="206" t="s">
        <v>188</v>
      </c>
      <c r="J161" s="205"/>
      <c r="K161" s="231"/>
      <c r="L161" s="205"/>
      <c r="M161" s="205"/>
    </row>
    <row r="162" spans="1:13" ht="14.25" hidden="1" customHeight="1" x14ac:dyDescent="0.25">
      <c r="A162" s="60"/>
      <c r="B162" s="186"/>
      <c r="C162" s="187">
        <v>2</v>
      </c>
      <c r="D162" s="177" t="s">
        <v>488</v>
      </c>
      <c r="E162" s="210" t="s">
        <v>548</v>
      </c>
      <c r="F162" s="205" t="s">
        <v>428</v>
      </c>
      <c r="G162" s="241" t="s">
        <v>706</v>
      </c>
      <c r="H162" s="207">
        <v>184022000</v>
      </c>
      <c r="I162" s="206" t="s">
        <v>188</v>
      </c>
      <c r="J162" s="205"/>
      <c r="K162" s="231"/>
      <c r="L162" s="205"/>
      <c r="M162" s="205"/>
    </row>
    <row r="163" spans="1:13" ht="32.25" hidden="1" customHeight="1" x14ac:dyDescent="0.25">
      <c r="A163" s="60"/>
      <c r="B163" s="186"/>
      <c r="C163" s="187">
        <v>3</v>
      </c>
      <c r="D163" s="195" t="s">
        <v>491</v>
      </c>
      <c r="E163" s="210" t="s">
        <v>548</v>
      </c>
      <c r="F163" s="205" t="s">
        <v>210</v>
      </c>
      <c r="G163" s="239" t="s">
        <v>707</v>
      </c>
      <c r="H163" s="207">
        <v>48968500</v>
      </c>
      <c r="I163" s="206" t="s">
        <v>188</v>
      </c>
      <c r="J163" s="205"/>
      <c r="K163" s="231"/>
      <c r="L163" s="205"/>
      <c r="M163" s="205"/>
    </row>
    <row r="164" spans="1:13" ht="14.25" hidden="1" customHeight="1" x14ac:dyDescent="0.25">
      <c r="A164" s="60"/>
      <c r="B164" s="186"/>
      <c r="C164" s="187">
        <v>4</v>
      </c>
      <c r="D164" s="177" t="s">
        <v>488</v>
      </c>
      <c r="E164" s="210" t="s">
        <v>548</v>
      </c>
      <c r="F164" s="205" t="s">
        <v>430</v>
      </c>
      <c r="G164" s="239">
        <v>43169</v>
      </c>
      <c r="H164" s="207">
        <v>176337600</v>
      </c>
      <c r="I164" s="206" t="s">
        <v>188</v>
      </c>
      <c r="J164" s="205"/>
      <c r="K164" s="231"/>
      <c r="L164" s="205"/>
      <c r="M164" s="205"/>
    </row>
    <row r="165" spans="1:13" ht="14.25" hidden="1" customHeight="1" x14ac:dyDescent="0.25">
      <c r="A165" s="60"/>
      <c r="B165" s="186"/>
      <c r="C165" s="187">
        <v>5</v>
      </c>
      <c r="D165" s="177" t="s">
        <v>488</v>
      </c>
      <c r="E165" s="210" t="s">
        <v>548</v>
      </c>
      <c r="F165" s="205" t="s">
        <v>430</v>
      </c>
      <c r="G165" s="243" t="s">
        <v>714</v>
      </c>
      <c r="H165" s="207">
        <v>84940000</v>
      </c>
      <c r="I165" s="206" t="s">
        <v>188</v>
      </c>
      <c r="J165" s="205"/>
      <c r="K165" s="231"/>
      <c r="L165" s="205"/>
      <c r="M165" s="205"/>
    </row>
    <row r="166" spans="1:13" ht="14.25" hidden="1" customHeight="1" x14ac:dyDescent="0.25">
      <c r="A166" s="60"/>
      <c r="B166" s="186"/>
      <c r="C166" s="187" t="s">
        <v>551</v>
      </c>
      <c r="D166" s="177" t="s">
        <v>543</v>
      </c>
      <c r="E166" s="210"/>
      <c r="F166" s="205"/>
      <c r="G166" s="206"/>
      <c r="H166" s="207"/>
      <c r="I166" s="206"/>
      <c r="J166" s="205"/>
      <c r="K166" s="231"/>
      <c r="L166" s="205"/>
      <c r="M166" s="205"/>
    </row>
    <row r="167" spans="1:13" ht="14.25" hidden="1" customHeight="1" x14ac:dyDescent="0.25">
      <c r="A167" s="60"/>
      <c r="B167" s="186"/>
      <c r="C167" s="187">
        <v>1</v>
      </c>
      <c r="D167" s="177" t="s">
        <v>323</v>
      </c>
      <c r="E167" s="210" t="s">
        <v>548</v>
      </c>
      <c r="F167" s="205" t="s">
        <v>428</v>
      </c>
      <c r="G167" s="206">
        <v>2015</v>
      </c>
      <c r="H167" s="207">
        <v>336000000</v>
      </c>
      <c r="I167" s="206" t="s">
        <v>188</v>
      </c>
      <c r="J167" s="205"/>
      <c r="K167" s="231"/>
      <c r="L167" s="205"/>
      <c r="M167" s="205"/>
    </row>
    <row r="168" spans="1:13" ht="14.25" hidden="1" customHeight="1" x14ac:dyDescent="0.25">
      <c r="A168" s="60"/>
      <c r="B168" s="186"/>
      <c r="C168" s="187">
        <v>2</v>
      </c>
      <c r="D168" s="177" t="s">
        <v>489</v>
      </c>
      <c r="E168" s="210" t="s">
        <v>548</v>
      </c>
      <c r="F168" s="205" t="s">
        <v>210</v>
      </c>
      <c r="G168" s="241" t="s">
        <v>706</v>
      </c>
      <c r="H168" s="207">
        <v>53996000</v>
      </c>
      <c r="I168" s="206" t="s">
        <v>188</v>
      </c>
      <c r="J168" s="205"/>
      <c r="K168" s="231"/>
      <c r="L168" s="205"/>
      <c r="M168" s="205"/>
    </row>
    <row r="169" spans="1:13" ht="14.25" hidden="1" customHeight="1" x14ac:dyDescent="0.25">
      <c r="A169" s="60"/>
      <c r="B169" s="186"/>
      <c r="C169" s="187">
        <v>3</v>
      </c>
      <c r="D169" s="177" t="s">
        <v>489</v>
      </c>
      <c r="E169" s="210" t="s">
        <v>548</v>
      </c>
      <c r="F169" s="205" t="s">
        <v>210</v>
      </c>
      <c r="G169" s="239">
        <v>43354</v>
      </c>
      <c r="H169" s="207">
        <v>138317500</v>
      </c>
      <c r="I169" s="206" t="s">
        <v>188</v>
      </c>
      <c r="J169" s="205"/>
      <c r="K169" s="231"/>
      <c r="L169" s="205"/>
      <c r="M169" s="205"/>
    </row>
    <row r="170" spans="1:13" ht="14.25" hidden="1" customHeight="1" x14ac:dyDescent="0.25">
      <c r="A170" s="60"/>
      <c r="B170" s="186"/>
      <c r="C170" s="187" t="s">
        <v>376</v>
      </c>
      <c r="D170" s="189" t="s">
        <v>544</v>
      </c>
      <c r="E170" s="210"/>
      <c r="F170" s="205"/>
      <c r="G170" s="205"/>
      <c r="H170" s="207"/>
      <c r="I170" s="206"/>
      <c r="J170" s="205"/>
      <c r="K170" s="231"/>
      <c r="L170" s="207"/>
      <c r="M170" s="205"/>
    </row>
    <row r="171" spans="1:13" ht="14.25" hidden="1" customHeight="1" x14ac:dyDescent="0.25">
      <c r="A171" s="60"/>
      <c r="B171" s="186"/>
      <c r="C171" s="187">
        <v>1</v>
      </c>
      <c r="D171" s="177" t="s">
        <v>427</v>
      </c>
      <c r="E171" s="210" t="s">
        <v>548</v>
      </c>
      <c r="F171" s="205" t="s">
        <v>210</v>
      </c>
      <c r="G171" s="206">
        <v>2014</v>
      </c>
      <c r="H171" s="207">
        <v>450000000</v>
      </c>
      <c r="I171" s="206" t="s">
        <v>188</v>
      </c>
      <c r="J171" s="205"/>
      <c r="K171" s="231"/>
      <c r="L171" s="207"/>
      <c r="M171" s="205"/>
    </row>
    <row r="172" spans="1:13" ht="14.25" hidden="1" customHeight="1" x14ac:dyDescent="0.25">
      <c r="A172" s="60"/>
      <c r="B172" s="186"/>
      <c r="C172" s="187">
        <v>2</v>
      </c>
      <c r="D172" s="177" t="s">
        <v>427</v>
      </c>
      <c r="E172" s="210" t="s">
        <v>548</v>
      </c>
      <c r="F172" s="205" t="s">
        <v>430</v>
      </c>
      <c r="G172" s="241" t="s">
        <v>708</v>
      </c>
      <c r="H172" s="207">
        <v>166356000</v>
      </c>
      <c r="I172" s="206" t="s">
        <v>188</v>
      </c>
      <c r="J172" s="205"/>
      <c r="K172" s="231"/>
      <c r="L172" s="207"/>
      <c r="M172" s="205"/>
    </row>
    <row r="173" spans="1:13" ht="14.25" hidden="1" customHeight="1" x14ac:dyDescent="0.25">
      <c r="A173" s="60"/>
      <c r="B173" s="186"/>
      <c r="C173" s="187">
        <v>3</v>
      </c>
      <c r="D173" s="195" t="s">
        <v>492</v>
      </c>
      <c r="E173" s="210" t="s">
        <v>548</v>
      </c>
      <c r="F173" s="205" t="s">
        <v>430</v>
      </c>
      <c r="G173" s="239" t="s">
        <v>707</v>
      </c>
      <c r="H173" s="207">
        <v>24906500</v>
      </c>
      <c r="I173" s="206" t="s">
        <v>188</v>
      </c>
      <c r="J173" s="205"/>
      <c r="K173" s="231"/>
      <c r="L173" s="207"/>
      <c r="M173" s="205"/>
    </row>
    <row r="174" spans="1:13" ht="14.25" hidden="1" customHeight="1" x14ac:dyDescent="0.25">
      <c r="A174" s="60"/>
      <c r="B174" s="186"/>
      <c r="C174" s="187">
        <v>4</v>
      </c>
      <c r="D174" s="177" t="s">
        <v>427</v>
      </c>
      <c r="E174" s="210" t="s">
        <v>548</v>
      </c>
      <c r="F174" s="205" t="s">
        <v>210</v>
      </c>
      <c r="G174" s="239">
        <v>43354</v>
      </c>
      <c r="H174" s="207">
        <v>115954500</v>
      </c>
      <c r="I174" s="206" t="s">
        <v>188</v>
      </c>
      <c r="J174" s="205"/>
      <c r="K174" s="231"/>
      <c r="L174" s="207"/>
      <c r="M174" s="205"/>
    </row>
    <row r="175" spans="1:13" ht="32.25" hidden="1" customHeight="1" x14ac:dyDescent="0.25">
      <c r="A175" s="60"/>
      <c r="B175" s="186"/>
      <c r="C175" s="187">
        <v>5</v>
      </c>
      <c r="D175" s="177" t="s">
        <v>427</v>
      </c>
      <c r="E175" s="210" t="s">
        <v>548</v>
      </c>
      <c r="F175" s="205" t="s">
        <v>430</v>
      </c>
      <c r="G175" s="243" t="s">
        <v>715</v>
      </c>
      <c r="H175" s="207">
        <v>339105500</v>
      </c>
      <c r="I175" s="206" t="s">
        <v>188</v>
      </c>
      <c r="J175" s="205"/>
      <c r="K175" s="231"/>
      <c r="L175" s="207"/>
      <c r="M175" s="205"/>
    </row>
    <row r="176" spans="1:13" ht="14.25" hidden="1" customHeight="1" x14ac:dyDescent="0.25">
      <c r="A176" s="60"/>
      <c r="B176" s="186">
        <v>2</v>
      </c>
      <c r="C176" s="187" t="s">
        <v>209</v>
      </c>
      <c r="D176" s="177"/>
      <c r="E176" s="210"/>
      <c r="F176" s="205"/>
      <c r="G176" s="206"/>
      <c r="H176" s="56"/>
      <c r="I176" s="206"/>
      <c r="J176" s="205"/>
      <c r="K176" s="231"/>
      <c r="L176" s="207"/>
      <c r="M176" s="205"/>
    </row>
    <row r="177" spans="1:13" ht="14.25" hidden="1" customHeight="1" x14ac:dyDescent="0.25">
      <c r="A177" s="60"/>
      <c r="B177" s="196"/>
      <c r="C177" s="190">
        <v>1</v>
      </c>
      <c r="D177" s="174" t="s">
        <v>512</v>
      </c>
      <c r="E177" s="210" t="s">
        <v>548</v>
      </c>
      <c r="F177" s="205" t="s">
        <v>513</v>
      </c>
      <c r="G177" s="243">
        <v>43627</v>
      </c>
      <c r="H177" s="207">
        <v>96677000</v>
      </c>
      <c r="I177" s="206" t="s">
        <v>188</v>
      </c>
      <c r="J177" s="205"/>
      <c r="K177" s="231"/>
      <c r="L177" s="205"/>
      <c r="M177" s="205"/>
    </row>
    <row r="178" spans="1:13" ht="14.25" hidden="1" customHeight="1" x14ac:dyDescent="0.25">
      <c r="A178" s="60"/>
      <c r="B178" s="196"/>
      <c r="C178" s="190">
        <v>2</v>
      </c>
      <c r="D178" s="174" t="s">
        <v>514</v>
      </c>
      <c r="E178" s="210" t="s">
        <v>549</v>
      </c>
      <c r="F178" s="205" t="s">
        <v>482</v>
      </c>
      <c r="G178" s="206" t="s">
        <v>716</v>
      </c>
      <c r="H178" s="207">
        <v>300052600</v>
      </c>
      <c r="I178" s="206" t="s">
        <v>188</v>
      </c>
      <c r="J178" s="205"/>
      <c r="K178" s="231"/>
      <c r="L178" s="205"/>
      <c r="M178" s="205"/>
    </row>
    <row r="179" spans="1:13" ht="14.25" hidden="1" customHeight="1" x14ac:dyDescent="0.25">
      <c r="A179" s="60"/>
      <c r="B179" s="196"/>
      <c r="C179" s="187">
        <v>3</v>
      </c>
      <c r="D179" s="177" t="s">
        <v>481</v>
      </c>
      <c r="E179" s="210" t="s">
        <v>548</v>
      </c>
      <c r="F179" s="205" t="s">
        <v>482</v>
      </c>
      <c r="G179" s="241" t="s">
        <v>709</v>
      </c>
      <c r="H179" s="207">
        <v>37703000</v>
      </c>
      <c r="I179" s="206" t="s">
        <v>188</v>
      </c>
      <c r="J179" s="205"/>
      <c r="K179" s="231"/>
      <c r="L179" s="205"/>
      <c r="M179" s="205"/>
    </row>
    <row r="180" spans="1:13" ht="14.25" hidden="1" customHeight="1" x14ac:dyDescent="0.25">
      <c r="A180" s="60"/>
      <c r="B180" s="186"/>
      <c r="C180" s="187"/>
      <c r="D180" s="177"/>
      <c r="E180" s="210"/>
      <c r="F180" s="205"/>
      <c r="G180" s="206"/>
      <c r="H180" s="212">
        <f>SUM(H182:H191)</f>
        <v>67288000</v>
      </c>
      <c r="I180" s="206"/>
      <c r="J180" s="205"/>
      <c r="K180" s="231"/>
      <c r="L180" s="205"/>
      <c r="M180" s="205"/>
    </row>
    <row r="181" spans="1:13" s="155" customFormat="1" ht="14.25" hidden="1" customHeight="1" x14ac:dyDescent="0.25">
      <c r="A181" s="178" t="s">
        <v>552</v>
      </c>
      <c r="B181" s="254" t="s">
        <v>472</v>
      </c>
      <c r="C181" s="255"/>
      <c r="D181" s="256"/>
      <c r="E181" s="210"/>
      <c r="F181" s="213"/>
      <c r="G181" s="214"/>
      <c r="H181" s="205"/>
      <c r="I181" s="214"/>
      <c r="J181" s="213"/>
      <c r="K181" s="232"/>
      <c r="L181" s="213"/>
      <c r="M181" s="213"/>
    </row>
    <row r="182" spans="1:13" ht="14.25" hidden="1" customHeight="1" x14ac:dyDescent="0.25">
      <c r="A182" s="60"/>
      <c r="B182" s="186">
        <v>1</v>
      </c>
      <c r="C182" s="187" t="s">
        <v>487</v>
      </c>
      <c r="D182" s="177"/>
      <c r="E182" s="210"/>
      <c r="F182" s="205"/>
      <c r="G182" s="206"/>
      <c r="H182" s="207"/>
      <c r="I182" s="206"/>
      <c r="J182" s="205"/>
      <c r="K182" s="231"/>
      <c r="L182" s="205"/>
      <c r="M182" s="205"/>
    </row>
    <row r="183" spans="1:13" ht="14.25" hidden="1" customHeight="1" x14ac:dyDescent="0.25">
      <c r="A183" s="60"/>
      <c r="B183" s="186"/>
      <c r="C183" s="187">
        <v>1</v>
      </c>
      <c r="D183" s="177" t="s">
        <v>502</v>
      </c>
      <c r="E183" s="210" t="s">
        <v>548</v>
      </c>
      <c r="F183" s="205" t="s">
        <v>483</v>
      </c>
      <c r="G183" s="242" t="s">
        <v>710</v>
      </c>
      <c r="H183" s="207">
        <v>4000000</v>
      </c>
      <c r="I183" s="206" t="s">
        <v>188</v>
      </c>
      <c r="J183" s="205"/>
      <c r="K183" s="231"/>
      <c r="L183" s="205"/>
      <c r="M183" s="205"/>
    </row>
    <row r="184" spans="1:13" ht="14.25" hidden="1" customHeight="1" x14ac:dyDescent="0.25">
      <c r="A184" s="60"/>
      <c r="B184" s="186"/>
      <c r="C184" s="187">
        <v>2</v>
      </c>
      <c r="D184" s="177" t="s">
        <v>502</v>
      </c>
      <c r="E184" s="210" t="s">
        <v>548</v>
      </c>
      <c r="F184" s="205" t="s">
        <v>483</v>
      </c>
      <c r="G184" s="239">
        <v>43232</v>
      </c>
      <c r="H184" s="207">
        <v>1500000</v>
      </c>
      <c r="I184" s="206" t="s">
        <v>188</v>
      </c>
      <c r="J184" s="205"/>
      <c r="K184" s="231"/>
      <c r="L184" s="205"/>
      <c r="M184" s="205"/>
    </row>
    <row r="185" spans="1:13" ht="14.25" hidden="1" customHeight="1" x14ac:dyDescent="0.25">
      <c r="A185" s="60"/>
      <c r="B185" s="186"/>
      <c r="C185" s="187"/>
      <c r="D185" s="177"/>
      <c r="E185" s="210"/>
      <c r="F185" s="205"/>
      <c r="G185" s="206"/>
      <c r="H185" s="207"/>
      <c r="I185" s="206"/>
      <c r="J185" s="205"/>
      <c r="K185" s="231"/>
      <c r="L185" s="205"/>
      <c r="M185" s="205"/>
    </row>
    <row r="186" spans="1:13" ht="14.25" hidden="1" customHeight="1" x14ac:dyDescent="0.25">
      <c r="A186" s="60"/>
      <c r="B186" s="186"/>
      <c r="C186" s="187"/>
      <c r="D186" s="177"/>
      <c r="E186" s="210"/>
      <c r="F186" s="205"/>
      <c r="G186" s="206"/>
      <c r="H186" s="207"/>
      <c r="I186" s="206"/>
      <c r="J186" s="205"/>
      <c r="K186" s="231"/>
      <c r="L186" s="205"/>
      <c r="M186" s="205"/>
    </row>
    <row r="187" spans="1:13" ht="14.25" hidden="1" customHeight="1" x14ac:dyDescent="0.25">
      <c r="A187" s="60"/>
      <c r="B187" s="186">
        <v>2</v>
      </c>
      <c r="C187" s="187" t="s">
        <v>484</v>
      </c>
      <c r="D187" s="177"/>
      <c r="E187" s="210"/>
      <c r="F187" s="205"/>
      <c r="G187" s="206"/>
      <c r="H187" s="207"/>
      <c r="I187" s="206"/>
      <c r="J187" s="205"/>
      <c r="K187" s="231"/>
      <c r="L187" s="205"/>
      <c r="M187" s="205"/>
    </row>
    <row r="188" spans="1:13" ht="14.25" hidden="1" customHeight="1" x14ac:dyDescent="0.25">
      <c r="A188" s="60"/>
      <c r="B188" s="186"/>
      <c r="C188" s="187" t="s">
        <v>504</v>
      </c>
      <c r="D188" s="177"/>
      <c r="E188" s="210"/>
      <c r="F188" s="205"/>
      <c r="G188" s="206"/>
      <c r="H188" s="207"/>
      <c r="I188" s="206"/>
      <c r="J188" s="205"/>
      <c r="K188" s="231"/>
      <c r="L188" s="205"/>
      <c r="M188" s="205"/>
    </row>
    <row r="189" spans="1:13" ht="14.25" hidden="1" customHeight="1" x14ac:dyDescent="0.25">
      <c r="A189" s="60"/>
      <c r="B189" s="186"/>
      <c r="C189" s="187">
        <v>1</v>
      </c>
      <c r="D189" s="177" t="s">
        <v>505</v>
      </c>
      <c r="E189" s="210" t="s">
        <v>549</v>
      </c>
      <c r="F189" s="205" t="s">
        <v>545</v>
      </c>
      <c r="G189" s="239" t="s">
        <v>701</v>
      </c>
      <c r="H189" s="207">
        <v>57288000</v>
      </c>
      <c r="I189" s="206" t="s">
        <v>188</v>
      </c>
      <c r="J189" s="205"/>
      <c r="K189" s="231"/>
      <c r="L189" s="205"/>
      <c r="M189" s="205"/>
    </row>
    <row r="190" spans="1:13" ht="14.25" hidden="1" customHeight="1" x14ac:dyDescent="0.25">
      <c r="A190" s="60"/>
      <c r="B190" s="186"/>
      <c r="C190" s="187" t="s">
        <v>503</v>
      </c>
      <c r="D190" s="177"/>
      <c r="E190" s="210"/>
      <c r="F190" s="205"/>
      <c r="G190" s="206"/>
      <c r="H190" s="207"/>
      <c r="I190" s="206"/>
      <c r="J190" s="205"/>
      <c r="K190" s="231"/>
      <c r="L190" s="205"/>
      <c r="M190" s="205"/>
    </row>
    <row r="191" spans="1:13" ht="37.5" hidden="1" customHeight="1" x14ac:dyDescent="0.25">
      <c r="A191" s="62"/>
      <c r="B191" s="183"/>
      <c r="C191" s="184">
        <v>1</v>
      </c>
      <c r="D191" s="185" t="s">
        <v>485</v>
      </c>
      <c r="E191" s="210" t="s">
        <v>548</v>
      </c>
      <c r="F191" s="202" t="s">
        <v>486</v>
      </c>
      <c r="G191" s="242">
        <v>42895</v>
      </c>
      <c r="H191" s="203">
        <v>4500000</v>
      </c>
      <c r="I191" s="206" t="s">
        <v>188</v>
      </c>
      <c r="J191" s="204"/>
      <c r="K191" s="233"/>
      <c r="L191" s="204"/>
      <c r="M191" s="204"/>
    </row>
    <row r="192" spans="1:13" ht="14.25" hidden="1" customHeight="1" x14ac:dyDescent="0.25">
      <c r="A192" s="257" t="s">
        <v>322</v>
      </c>
      <c r="B192" s="258"/>
      <c r="C192" s="258"/>
      <c r="D192" s="258"/>
      <c r="E192" s="258"/>
      <c r="F192" s="258"/>
      <c r="G192" s="167"/>
      <c r="H192" s="66">
        <f>H155+H154+H10+H180</f>
        <v>7049338450</v>
      </c>
      <c r="I192" s="57"/>
      <c r="J192" s="64"/>
      <c r="K192" s="234"/>
      <c r="L192" s="64"/>
      <c r="M192" s="65"/>
    </row>
    <row r="193" spans="1:8" ht="14.25" hidden="1" customHeight="1" x14ac:dyDescent="0.25">
      <c r="A193" s="59"/>
      <c r="B193" s="59"/>
      <c r="C193" s="59"/>
      <c r="D193" s="167"/>
      <c r="H193" s="56"/>
    </row>
    <row r="194" spans="1:8" ht="14.25" hidden="1" customHeight="1" x14ac:dyDescent="0.25">
      <c r="A194" s="59" t="s">
        <v>177</v>
      </c>
      <c r="B194" s="59"/>
      <c r="C194" s="59"/>
      <c r="D194" s="173"/>
    </row>
  </sheetData>
  <autoFilter ref="F1:F194" xr:uid="{CC8D614B-D444-45CA-A348-BFCC25F9F8C0}">
    <filterColumn colId="0">
      <filters>
        <filter val="1.3.4.01.02"/>
      </filters>
    </filterColumn>
  </autoFilter>
  <mergeCells count="7">
    <mergeCell ref="B181:D181"/>
    <mergeCell ref="A192:F192"/>
    <mergeCell ref="A1:M1"/>
    <mergeCell ref="A2:M2"/>
    <mergeCell ref="A3:M3"/>
    <mergeCell ref="A4:M4"/>
    <mergeCell ref="B6:D6"/>
  </mergeCells>
  <pageMargins left="0.19685039370078741" right="7.874015748031496E-2" top="0.78740157480314965" bottom="0.39370078740157483" header="0.31496062992125984" footer="0.31496062992125984"/>
  <pageSetup paperSize="5" scale="85"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O134"/>
  <sheetViews>
    <sheetView topLeftCell="A41" zoomScale="60" zoomScaleNormal="60" workbookViewId="0">
      <selection activeCell="C69" sqref="C69"/>
    </sheetView>
  </sheetViews>
  <sheetFormatPr defaultRowHeight="15" x14ac:dyDescent="0.25"/>
  <cols>
    <col min="1" max="1" width="14" style="138" customWidth="1"/>
    <col min="2" max="2" width="70.42578125" style="81" customWidth="1"/>
    <col min="3" max="3" width="59.140625" style="81" customWidth="1"/>
    <col min="4" max="4" width="8.85546875" style="81" customWidth="1"/>
    <col min="5" max="5" width="9.28515625" style="81" customWidth="1"/>
    <col min="6" max="6" width="19.140625" style="139" customWidth="1"/>
    <col min="7" max="7" width="8.85546875" style="139" customWidth="1"/>
    <col min="8" max="8" width="9.85546875" style="139" customWidth="1"/>
    <col min="9" max="9" width="20.5703125" style="81" customWidth="1"/>
    <col min="10" max="10" width="13.5703125" style="81" customWidth="1"/>
    <col min="11" max="11" width="19.7109375" style="81" customWidth="1"/>
    <col min="12" max="12" width="18" style="81" bestFit="1" customWidth="1"/>
    <col min="13" max="13" width="16.85546875" style="81" customWidth="1"/>
    <col min="14" max="14" width="10.42578125" style="81" customWidth="1"/>
    <col min="15" max="15" width="12.28515625" style="81" bestFit="1" customWidth="1"/>
    <col min="16" max="16384" width="9.140625" style="81"/>
  </cols>
  <sheetData>
    <row r="1" spans="1:14" ht="15.75" x14ac:dyDescent="0.25">
      <c r="J1" s="70" t="s">
        <v>374</v>
      </c>
      <c r="K1" s="70"/>
      <c r="L1" s="70"/>
      <c r="M1" s="70"/>
    </row>
    <row r="2" spans="1:14" ht="15.75" x14ac:dyDescent="0.25">
      <c r="J2" s="70" t="s">
        <v>526</v>
      </c>
      <c r="K2" s="70"/>
      <c r="L2" s="70"/>
      <c r="M2" s="70"/>
    </row>
    <row r="3" spans="1:14" ht="15.75" x14ac:dyDescent="0.25">
      <c r="J3" s="70" t="s">
        <v>85</v>
      </c>
      <c r="K3" s="70"/>
      <c r="L3" s="70"/>
      <c r="M3" s="70"/>
    </row>
    <row r="4" spans="1:14" ht="15.75" x14ac:dyDescent="0.25">
      <c r="J4" s="71" t="s">
        <v>102</v>
      </c>
      <c r="K4" s="71"/>
      <c r="L4" s="71"/>
      <c r="M4" s="71"/>
    </row>
    <row r="5" spans="1:14" ht="15.75" x14ac:dyDescent="0.25">
      <c r="J5" s="71" t="s">
        <v>103</v>
      </c>
      <c r="K5" s="71"/>
      <c r="L5" s="71"/>
      <c r="M5" s="71"/>
    </row>
    <row r="6" spans="1:14" ht="15.75" x14ac:dyDescent="0.25">
      <c r="J6" s="71" t="s">
        <v>211</v>
      </c>
      <c r="K6" s="71"/>
      <c r="L6" s="71"/>
      <c r="M6" s="71"/>
    </row>
    <row r="7" spans="1:14" x14ac:dyDescent="0.25">
      <c r="A7" s="263" t="s">
        <v>100</v>
      </c>
      <c r="B7" s="263"/>
      <c r="C7" s="263"/>
      <c r="D7" s="263"/>
      <c r="E7" s="263"/>
      <c r="F7" s="263"/>
      <c r="G7" s="263"/>
      <c r="H7" s="263"/>
      <c r="I7" s="263"/>
      <c r="J7" s="263"/>
      <c r="K7" s="263"/>
      <c r="L7" s="263"/>
      <c r="M7" s="263"/>
      <c r="N7" s="263"/>
    </row>
    <row r="8" spans="1:14" x14ac:dyDescent="0.25">
      <c r="A8" s="263" t="s">
        <v>101</v>
      </c>
      <c r="B8" s="263"/>
      <c r="C8" s="263"/>
      <c r="D8" s="263"/>
      <c r="E8" s="263"/>
      <c r="F8" s="263"/>
      <c r="G8" s="263"/>
      <c r="H8" s="263"/>
      <c r="I8" s="263"/>
      <c r="J8" s="263"/>
      <c r="K8" s="263"/>
      <c r="L8" s="263"/>
      <c r="M8" s="263"/>
      <c r="N8" s="263"/>
    </row>
    <row r="9" spans="1:14" x14ac:dyDescent="0.25">
      <c r="A9" s="263" t="s">
        <v>211</v>
      </c>
      <c r="B9" s="263"/>
      <c r="C9" s="263"/>
      <c r="D9" s="263"/>
      <c r="E9" s="263"/>
      <c r="F9" s="263"/>
      <c r="G9" s="263"/>
      <c r="H9" s="263"/>
      <c r="I9" s="263"/>
      <c r="J9" s="263"/>
      <c r="K9" s="263"/>
      <c r="L9" s="263"/>
      <c r="M9" s="263"/>
      <c r="N9" s="263"/>
    </row>
    <row r="10" spans="1:14" x14ac:dyDescent="0.25">
      <c r="A10" s="133" t="s">
        <v>92</v>
      </c>
      <c r="B10" s="133" t="s">
        <v>572</v>
      </c>
      <c r="C10" s="222"/>
      <c r="D10" s="222"/>
      <c r="E10" s="222"/>
      <c r="F10" s="222"/>
      <c r="G10" s="222"/>
      <c r="H10" s="222"/>
      <c r="I10" s="222"/>
      <c r="J10" s="222"/>
      <c r="K10" s="222"/>
      <c r="L10" s="222"/>
      <c r="M10" s="222"/>
      <c r="N10" s="222"/>
    </row>
    <row r="11" spans="1:14" x14ac:dyDescent="0.25">
      <c r="A11" s="133" t="s">
        <v>93</v>
      </c>
      <c r="B11" s="133" t="s">
        <v>96</v>
      </c>
      <c r="C11" s="222"/>
      <c r="D11" s="222"/>
      <c r="E11" s="222"/>
      <c r="F11" s="222"/>
      <c r="G11" s="222"/>
      <c r="H11" s="222"/>
      <c r="I11" s="222"/>
      <c r="J11" s="222"/>
      <c r="K11" s="222"/>
      <c r="L11" s="222"/>
      <c r="M11" s="222"/>
      <c r="N11" s="222"/>
    </row>
    <row r="12" spans="1:14" x14ac:dyDescent="0.25">
      <c r="A12" s="133" t="s">
        <v>94</v>
      </c>
      <c r="B12" s="133" t="s">
        <v>97</v>
      </c>
      <c r="C12" s="221"/>
      <c r="D12" s="221"/>
      <c r="E12" s="221"/>
      <c r="F12" s="134"/>
      <c r="G12" s="134"/>
      <c r="H12" s="134"/>
      <c r="I12" s="221"/>
      <c r="J12" s="221"/>
      <c r="K12" s="221"/>
      <c r="L12" s="221"/>
      <c r="M12" s="221"/>
      <c r="N12" s="221"/>
    </row>
    <row r="13" spans="1:14" x14ac:dyDescent="0.25">
      <c r="A13" s="133" t="s">
        <v>95</v>
      </c>
      <c r="B13" s="20" t="s">
        <v>309</v>
      </c>
      <c r="C13" s="20"/>
      <c r="D13" s="20"/>
      <c r="E13" s="20"/>
      <c r="F13" s="135"/>
      <c r="G13" s="135"/>
      <c r="H13" s="135"/>
      <c r="I13" s="20"/>
      <c r="J13" s="20"/>
      <c r="K13" s="20"/>
      <c r="L13" s="20"/>
      <c r="M13" s="20"/>
      <c r="N13" s="20"/>
    </row>
    <row r="14" spans="1:14" s="73" customFormat="1" ht="14.25" customHeight="1" x14ac:dyDescent="0.25">
      <c r="A14" s="264" t="s">
        <v>79</v>
      </c>
      <c r="B14" s="267" t="s">
        <v>216</v>
      </c>
      <c r="C14" s="267" t="s">
        <v>88</v>
      </c>
      <c r="D14" s="270" t="s">
        <v>217</v>
      </c>
      <c r="E14" s="271"/>
      <c r="F14" s="271"/>
      <c r="G14" s="271"/>
      <c r="H14" s="271"/>
      <c r="I14" s="271"/>
      <c r="J14" s="272"/>
      <c r="K14" s="273" t="s">
        <v>91</v>
      </c>
      <c r="L14" s="274"/>
      <c r="M14" s="274"/>
      <c r="N14" s="275"/>
    </row>
    <row r="15" spans="1:14" s="73" customFormat="1" ht="16.5" customHeight="1" x14ac:dyDescent="0.25">
      <c r="A15" s="265"/>
      <c r="B15" s="268"/>
      <c r="C15" s="268"/>
      <c r="D15" s="273" t="s">
        <v>89</v>
      </c>
      <c r="E15" s="274"/>
      <c r="F15" s="275"/>
      <c r="G15" s="270" t="s">
        <v>90</v>
      </c>
      <c r="H15" s="271"/>
      <c r="I15" s="271"/>
      <c r="J15" s="272"/>
      <c r="K15" s="267" t="s">
        <v>218</v>
      </c>
      <c r="L15" s="267" t="s">
        <v>219</v>
      </c>
      <c r="M15" s="267" t="s">
        <v>220</v>
      </c>
      <c r="N15" s="264" t="s">
        <v>221</v>
      </c>
    </row>
    <row r="16" spans="1:14" s="73" customFormat="1" ht="16.5" customHeight="1" x14ac:dyDescent="0.25">
      <c r="A16" s="265"/>
      <c r="B16" s="268"/>
      <c r="C16" s="268"/>
      <c r="D16" s="267" t="s">
        <v>157</v>
      </c>
      <c r="E16" s="267" t="s">
        <v>158</v>
      </c>
      <c r="F16" s="276" t="s">
        <v>222</v>
      </c>
      <c r="G16" s="267" t="s">
        <v>157</v>
      </c>
      <c r="H16" s="267" t="s">
        <v>158</v>
      </c>
      <c r="I16" s="276" t="s">
        <v>222</v>
      </c>
      <c r="J16" s="267" t="s">
        <v>223</v>
      </c>
      <c r="K16" s="268"/>
      <c r="L16" s="268"/>
      <c r="M16" s="268"/>
      <c r="N16" s="265"/>
    </row>
    <row r="17" spans="1:14" s="73" customFormat="1" ht="14.25" customHeight="1" x14ac:dyDescent="0.25">
      <c r="A17" s="266"/>
      <c r="B17" s="269"/>
      <c r="C17" s="269"/>
      <c r="D17" s="269"/>
      <c r="E17" s="269"/>
      <c r="F17" s="277"/>
      <c r="G17" s="269"/>
      <c r="H17" s="269"/>
      <c r="I17" s="277"/>
      <c r="J17" s="269"/>
      <c r="K17" s="269"/>
      <c r="L17" s="269"/>
      <c r="M17" s="269"/>
      <c r="N17" s="266"/>
    </row>
    <row r="18" spans="1:14" s="235" customFormat="1" ht="18" customHeight="1" x14ac:dyDescent="0.25">
      <c r="A18" s="74">
        <v>1</v>
      </c>
      <c r="B18" s="74">
        <v>2</v>
      </c>
      <c r="C18" s="74">
        <v>3</v>
      </c>
      <c r="D18" s="74">
        <v>4</v>
      </c>
      <c r="E18" s="74">
        <v>5</v>
      </c>
      <c r="F18" s="75">
        <v>6</v>
      </c>
      <c r="G18" s="75">
        <v>7</v>
      </c>
      <c r="H18" s="75">
        <v>8</v>
      </c>
      <c r="I18" s="74">
        <v>9</v>
      </c>
      <c r="J18" s="74">
        <v>10</v>
      </c>
      <c r="K18" s="74">
        <v>11</v>
      </c>
      <c r="L18" s="74">
        <v>12</v>
      </c>
      <c r="M18" s="74">
        <v>13</v>
      </c>
      <c r="N18" s="74">
        <v>14</v>
      </c>
    </row>
    <row r="19" spans="1:14" x14ac:dyDescent="0.25">
      <c r="A19" s="76"/>
      <c r="B19" s="77"/>
      <c r="C19" s="77"/>
      <c r="D19" s="78"/>
      <c r="E19" s="78"/>
      <c r="F19" s="79"/>
      <c r="G19" s="79"/>
      <c r="H19" s="79"/>
      <c r="I19" s="80"/>
      <c r="J19" s="80"/>
      <c r="K19" s="80"/>
      <c r="L19" s="80"/>
      <c r="M19" s="80"/>
      <c r="N19" s="77"/>
    </row>
    <row r="20" spans="1:14" s="88" customFormat="1" x14ac:dyDescent="0.25">
      <c r="A20" s="82" t="s">
        <v>86</v>
      </c>
      <c r="B20" s="83" t="s">
        <v>224</v>
      </c>
      <c r="C20" s="83"/>
      <c r="D20" s="84"/>
      <c r="E20" s="84"/>
      <c r="F20" s="85"/>
      <c r="G20" s="85"/>
      <c r="H20" s="85"/>
      <c r="I20" s="86"/>
      <c r="J20" s="87"/>
      <c r="K20" s="86"/>
      <c r="L20" s="86"/>
      <c r="M20" s="86"/>
      <c r="N20" s="83"/>
    </row>
    <row r="21" spans="1:14" s="236" customFormat="1" x14ac:dyDescent="0.25">
      <c r="A21" s="89"/>
      <c r="B21" s="90"/>
      <c r="C21" s="90"/>
      <c r="D21" s="91"/>
      <c r="E21" s="91"/>
      <c r="F21" s="92"/>
      <c r="G21" s="92"/>
      <c r="H21" s="92"/>
      <c r="I21" s="93"/>
      <c r="J21" s="140"/>
      <c r="K21" s="93"/>
      <c r="L21" s="93"/>
      <c r="M21" s="93"/>
      <c r="N21" s="90"/>
    </row>
    <row r="22" spans="1:14" s="94" customFormat="1" x14ac:dyDescent="0.25">
      <c r="A22" s="82" t="s">
        <v>225</v>
      </c>
      <c r="B22" s="83" t="s">
        <v>125</v>
      </c>
      <c r="C22" s="83"/>
      <c r="D22" s="84"/>
      <c r="E22" s="84"/>
      <c r="F22" s="85">
        <f>SUM(F23:F54)</f>
        <v>936000804</v>
      </c>
      <c r="G22" s="85"/>
      <c r="H22" s="85"/>
      <c r="I22" s="85">
        <f>SUM(I23:I54)</f>
        <v>901628142</v>
      </c>
      <c r="J22" s="141">
        <f>I22/F22*100%</f>
        <v>0.96327710205684824</v>
      </c>
      <c r="K22" s="85">
        <f>SUM(K23:K53)</f>
        <v>0</v>
      </c>
      <c r="L22" s="85">
        <f t="shared" ref="L22:M22" si="0">SUM(L23:L54)</f>
        <v>652855391</v>
      </c>
      <c r="M22" s="85">
        <f t="shared" si="0"/>
        <v>248772751</v>
      </c>
      <c r="N22" s="83"/>
    </row>
    <row r="23" spans="1:14" x14ac:dyDescent="0.25">
      <c r="A23" s="95" t="s">
        <v>226</v>
      </c>
      <c r="B23" s="9" t="s">
        <v>227</v>
      </c>
      <c r="C23" s="9" t="s">
        <v>228</v>
      </c>
      <c r="D23" s="10">
        <v>13</v>
      </c>
      <c r="E23" s="10" t="s">
        <v>229</v>
      </c>
      <c r="F23" s="96">
        <v>35524000</v>
      </c>
      <c r="G23" s="97">
        <v>13</v>
      </c>
      <c r="H23" s="10" t="s">
        <v>229</v>
      </c>
      <c r="I23" s="96">
        <v>35524000</v>
      </c>
      <c r="J23" s="142">
        <f>I23/F23*100%</f>
        <v>1</v>
      </c>
      <c r="K23" s="80"/>
      <c r="L23" s="80">
        <v>32880000</v>
      </c>
      <c r="M23" s="80">
        <f>I23-K23-L23</f>
        <v>2644000</v>
      </c>
      <c r="N23" s="77"/>
    </row>
    <row r="24" spans="1:14" x14ac:dyDescent="0.25">
      <c r="A24" s="95" t="s">
        <v>230</v>
      </c>
      <c r="B24" s="9" t="s">
        <v>231</v>
      </c>
      <c r="C24" s="9" t="s">
        <v>232</v>
      </c>
      <c r="D24" s="10">
        <v>208</v>
      </c>
      <c r="E24" s="10" t="s">
        <v>229</v>
      </c>
      <c r="F24" s="96">
        <v>340425000</v>
      </c>
      <c r="G24" s="97">
        <f>I24/F24*D24</f>
        <v>206.04724094881399</v>
      </c>
      <c r="H24" s="10" t="s">
        <v>229</v>
      </c>
      <c r="I24" s="96">
        <v>337229000</v>
      </c>
      <c r="J24" s="142">
        <f t="shared" ref="J24:J87" si="1">I24/F24*100%</f>
        <v>0.99061173533083646</v>
      </c>
      <c r="K24" s="80"/>
      <c r="L24" s="80">
        <v>311740000</v>
      </c>
      <c r="M24" s="80">
        <f t="shared" ref="M24:M71" si="2">I24-K24-L24</f>
        <v>25489000</v>
      </c>
      <c r="N24" s="77"/>
    </row>
    <row r="25" spans="1:14" x14ac:dyDescent="0.25">
      <c r="A25" s="95" t="s">
        <v>233</v>
      </c>
      <c r="B25" s="9" t="s">
        <v>234</v>
      </c>
      <c r="C25" s="9" t="s">
        <v>235</v>
      </c>
      <c r="D25" s="10">
        <v>211</v>
      </c>
      <c r="E25" s="10" t="s">
        <v>229</v>
      </c>
      <c r="F25" s="96">
        <v>10717260</v>
      </c>
      <c r="G25" s="97">
        <f>I25/F25*D25</f>
        <v>178.4382351459235</v>
      </c>
      <c r="H25" s="10" t="s">
        <v>229</v>
      </c>
      <c r="I25" s="100">
        <v>9063360</v>
      </c>
      <c r="J25" s="142">
        <f t="shared" si="1"/>
        <v>0.84567883955413981</v>
      </c>
      <c r="K25" s="80"/>
      <c r="L25" s="80">
        <v>9063360</v>
      </c>
      <c r="M25" s="80">
        <f t="shared" si="2"/>
        <v>0</v>
      </c>
      <c r="N25" s="77"/>
    </row>
    <row r="26" spans="1:14" x14ac:dyDescent="0.25">
      <c r="A26" s="95" t="s">
        <v>236</v>
      </c>
      <c r="B26" s="9" t="s">
        <v>237</v>
      </c>
      <c r="C26" s="9" t="s">
        <v>80</v>
      </c>
      <c r="D26" s="10">
        <v>1</v>
      </c>
      <c r="E26" s="10" t="s">
        <v>99</v>
      </c>
      <c r="F26" s="96">
        <v>94576808</v>
      </c>
      <c r="G26" s="97">
        <v>1</v>
      </c>
      <c r="H26" s="10" t="s">
        <v>99</v>
      </c>
      <c r="I26" s="98">
        <v>83146101</v>
      </c>
      <c r="J26" s="142">
        <f t="shared" si="1"/>
        <v>0.8791383718511625</v>
      </c>
      <c r="K26" s="80"/>
      <c r="L26" s="80">
        <v>71046101</v>
      </c>
      <c r="M26" s="80">
        <f t="shared" si="2"/>
        <v>12100000</v>
      </c>
      <c r="N26" s="77"/>
    </row>
    <row r="27" spans="1:14" x14ac:dyDescent="0.25">
      <c r="A27" s="95" t="s">
        <v>238</v>
      </c>
      <c r="B27" s="9" t="s">
        <v>239</v>
      </c>
      <c r="C27" s="9" t="s">
        <v>240</v>
      </c>
      <c r="D27" s="10">
        <v>1</v>
      </c>
      <c r="E27" s="10" t="s">
        <v>99</v>
      </c>
      <c r="F27" s="96">
        <v>41400000</v>
      </c>
      <c r="G27" s="10">
        <v>1</v>
      </c>
      <c r="H27" s="10" t="s">
        <v>99</v>
      </c>
      <c r="I27" s="98">
        <v>38890000</v>
      </c>
      <c r="J27" s="142">
        <f t="shared" si="1"/>
        <v>0.93937198067632854</v>
      </c>
      <c r="K27" s="80"/>
      <c r="L27" s="80">
        <v>36040000</v>
      </c>
      <c r="M27" s="80">
        <f t="shared" si="2"/>
        <v>2850000</v>
      </c>
      <c r="N27" s="77"/>
    </row>
    <row r="28" spans="1:14" x14ac:dyDescent="0.25">
      <c r="A28" s="95" t="s">
        <v>241</v>
      </c>
      <c r="B28" s="9" t="s">
        <v>242</v>
      </c>
      <c r="C28" s="9" t="s">
        <v>243</v>
      </c>
      <c r="D28" s="10">
        <v>1</v>
      </c>
      <c r="E28" s="10" t="s">
        <v>99</v>
      </c>
      <c r="F28" s="96">
        <v>9961280</v>
      </c>
      <c r="G28" s="97">
        <v>1</v>
      </c>
      <c r="H28" s="10" t="s">
        <v>99</v>
      </c>
      <c r="I28" s="98">
        <v>8925000</v>
      </c>
      <c r="J28" s="142">
        <f t="shared" si="1"/>
        <v>0.89596919271418929</v>
      </c>
      <c r="K28" s="80"/>
      <c r="L28" s="80">
        <v>8925000</v>
      </c>
      <c r="M28" s="80">
        <f t="shared" si="2"/>
        <v>0</v>
      </c>
      <c r="N28" s="77"/>
    </row>
    <row r="29" spans="1:14" x14ac:dyDescent="0.25">
      <c r="A29" s="95" t="s">
        <v>244</v>
      </c>
      <c r="B29" s="9" t="s">
        <v>245</v>
      </c>
      <c r="C29" s="9" t="s">
        <v>246</v>
      </c>
      <c r="D29" s="10">
        <v>540</v>
      </c>
      <c r="E29" s="10" t="s">
        <v>99</v>
      </c>
      <c r="F29" s="96">
        <v>26904000</v>
      </c>
      <c r="G29" s="97">
        <f>I29/F29*D29</f>
        <v>540</v>
      </c>
      <c r="H29" s="10" t="s">
        <v>99</v>
      </c>
      <c r="I29" s="96">
        <v>26904000</v>
      </c>
      <c r="J29" s="142">
        <f t="shared" si="1"/>
        <v>1</v>
      </c>
      <c r="K29" s="80"/>
      <c r="L29" s="80">
        <f t="shared" ref="L29:L48" si="3">F29</f>
        <v>26904000</v>
      </c>
      <c r="M29" s="80">
        <f t="shared" si="2"/>
        <v>0</v>
      </c>
      <c r="N29" s="77"/>
    </row>
    <row r="30" spans="1:14" x14ac:dyDescent="0.25">
      <c r="A30" s="95" t="s">
        <v>247</v>
      </c>
      <c r="B30" s="237" t="s">
        <v>573</v>
      </c>
      <c r="C30" s="9" t="s">
        <v>574</v>
      </c>
      <c r="D30" s="10">
        <v>1</v>
      </c>
      <c r="E30" s="10" t="s">
        <v>99</v>
      </c>
      <c r="F30" s="96">
        <v>600000</v>
      </c>
      <c r="G30" s="10">
        <v>1</v>
      </c>
      <c r="H30" s="10" t="s">
        <v>99</v>
      </c>
      <c r="I30" s="98">
        <v>90000</v>
      </c>
      <c r="J30" s="142">
        <f t="shared" si="1"/>
        <v>0.15</v>
      </c>
      <c r="K30" s="80"/>
      <c r="L30" s="80"/>
      <c r="M30" s="80">
        <f t="shared" si="2"/>
        <v>90000</v>
      </c>
      <c r="N30" s="77"/>
    </row>
    <row r="31" spans="1:14" x14ac:dyDescent="0.25">
      <c r="A31" s="95" t="s">
        <v>248</v>
      </c>
      <c r="B31" s="9" t="s">
        <v>249</v>
      </c>
      <c r="C31" s="9" t="s">
        <v>575</v>
      </c>
      <c r="D31" s="10">
        <v>1</v>
      </c>
      <c r="E31" s="10" t="s">
        <v>104</v>
      </c>
      <c r="F31" s="96">
        <v>59425430</v>
      </c>
      <c r="G31" s="97">
        <v>1</v>
      </c>
      <c r="H31" s="10" t="s">
        <v>104</v>
      </c>
      <c r="I31" s="96">
        <v>59425430</v>
      </c>
      <c r="J31" s="142">
        <f t="shared" si="1"/>
        <v>1</v>
      </c>
      <c r="K31" s="80"/>
      <c r="L31" s="80">
        <v>59425430</v>
      </c>
      <c r="M31" s="80">
        <f t="shared" si="2"/>
        <v>0</v>
      </c>
      <c r="N31" s="77"/>
    </row>
    <row r="32" spans="1:14" x14ac:dyDescent="0.25">
      <c r="A32" s="95" t="s">
        <v>250</v>
      </c>
      <c r="B32" s="9" t="s">
        <v>251</v>
      </c>
      <c r="C32" s="9" t="s">
        <v>576</v>
      </c>
      <c r="D32" s="10">
        <v>4</v>
      </c>
      <c r="E32" s="10" t="s">
        <v>104</v>
      </c>
      <c r="F32" s="96">
        <v>3400000</v>
      </c>
      <c r="G32" s="97">
        <v>4</v>
      </c>
      <c r="H32" s="10" t="s">
        <v>104</v>
      </c>
      <c r="I32" s="96">
        <v>3400000</v>
      </c>
      <c r="J32" s="142">
        <f t="shared" si="1"/>
        <v>1</v>
      </c>
      <c r="K32" s="80"/>
      <c r="L32" s="80">
        <v>3400000</v>
      </c>
      <c r="M32" s="80">
        <f t="shared" si="2"/>
        <v>0</v>
      </c>
      <c r="N32" s="77"/>
    </row>
    <row r="33" spans="1:14" x14ac:dyDescent="0.25">
      <c r="A33" s="95" t="s">
        <v>252</v>
      </c>
      <c r="B33" s="9" t="s">
        <v>253</v>
      </c>
      <c r="C33" s="9" t="s">
        <v>254</v>
      </c>
      <c r="D33" s="10">
        <v>2</v>
      </c>
      <c r="E33" s="10" t="s">
        <v>104</v>
      </c>
      <c r="F33" s="96">
        <v>2200000</v>
      </c>
      <c r="G33" s="97">
        <v>2</v>
      </c>
      <c r="H33" s="10" t="s">
        <v>104</v>
      </c>
      <c r="I33" s="98">
        <v>1430000</v>
      </c>
      <c r="J33" s="142">
        <f t="shared" si="1"/>
        <v>0.65</v>
      </c>
      <c r="K33" s="80"/>
      <c r="L33" s="80"/>
      <c r="M33" s="80">
        <f t="shared" si="2"/>
        <v>1430000</v>
      </c>
      <c r="N33" s="77"/>
    </row>
    <row r="34" spans="1:14" x14ac:dyDescent="0.25">
      <c r="A34" s="95" t="s">
        <v>255</v>
      </c>
      <c r="B34" s="9" t="s">
        <v>256</v>
      </c>
      <c r="C34" s="9" t="s">
        <v>257</v>
      </c>
      <c r="D34" s="10">
        <v>6</v>
      </c>
      <c r="E34" s="10" t="s">
        <v>104</v>
      </c>
      <c r="F34" s="96">
        <v>2000000</v>
      </c>
      <c r="G34" s="99">
        <v>6</v>
      </c>
      <c r="H34" s="10" t="s">
        <v>104</v>
      </c>
      <c r="I34" s="96">
        <v>2000000</v>
      </c>
      <c r="J34" s="142">
        <f t="shared" si="1"/>
        <v>1</v>
      </c>
      <c r="K34" s="80"/>
      <c r="L34" s="80"/>
      <c r="M34" s="80">
        <f t="shared" si="2"/>
        <v>2000000</v>
      </c>
      <c r="N34" s="77"/>
    </row>
    <row r="35" spans="1:14" x14ac:dyDescent="0.25">
      <c r="A35" s="95" t="s">
        <v>577</v>
      </c>
      <c r="B35" s="9" t="s">
        <v>578</v>
      </c>
      <c r="C35" s="9" t="s">
        <v>579</v>
      </c>
      <c r="D35" s="10">
        <v>1</v>
      </c>
      <c r="E35" s="10" t="s">
        <v>99</v>
      </c>
      <c r="F35" s="96">
        <v>2000000</v>
      </c>
      <c r="G35" s="99">
        <v>1</v>
      </c>
      <c r="H35" s="10" t="s">
        <v>99</v>
      </c>
      <c r="I35" s="96">
        <v>2000000</v>
      </c>
      <c r="J35" s="142">
        <f t="shared" si="1"/>
        <v>1</v>
      </c>
      <c r="K35" s="80"/>
      <c r="L35" s="80"/>
      <c r="M35" s="80">
        <f t="shared" si="2"/>
        <v>2000000</v>
      </c>
      <c r="N35" s="77"/>
    </row>
    <row r="36" spans="1:14" x14ac:dyDescent="0.25">
      <c r="A36" s="95" t="s">
        <v>580</v>
      </c>
      <c r="B36" s="9" t="s">
        <v>581</v>
      </c>
      <c r="C36" s="9" t="s">
        <v>582</v>
      </c>
      <c r="D36" s="10">
        <v>1</v>
      </c>
      <c r="E36" s="10" t="s">
        <v>99</v>
      </c>
      <c r="F36" s="96">
        <v>17084700</v>
      </c>
      <c r="G36" s="97">
        <v>1</v>
      </c>
      <c r="H36" s="10" t="s">
        <v>99</v>
      </c>
      <c r="I36" s="96">
        <v>17084700</v>
      </c>
      <c r="J36" s="142">
        <f t="shared" si="1"/>
        <v>1</v>
      </c>
      <c r="K36" s="80"/>
      <c r="L36" s="80"/>
      <c r="M36" s="80">
        <f t="shared" si="2"/>
        <v>17084700</v>
      </c>
      <c r="N36" s="77"/>
    </row>
    <row r="37" spans="1:14" x14ac:dyDescent="0.25">
      <c r="A37" s="95" t="s">
        <v>258</v>
      </c>
      <c r="B37" s="9" t="s">
        <v>583</v>
      </c>
      <c r="C37" s="9" t="s">
        <v>584</v>
      </c>
      <c r="D37" s="10">
        <v>1</v>
      </c>
      <c r="E37" s="10" t="s">
        <v>99</v>
      </c>
      <c r="F37" s="96">
        <v>4990000</v>
      </c>
      <c r="G37" s="99">
        <v>1</v>
      </c>
      <c r="H37" s="10" t="s">
        <v>99</v>
      </c>
      <c r="I37" s="96">
        <v>4990000</v>
      </c>
      <c r="J37" s="142">
        <f t="shared" si="1"/>
        <v>1</v>
      </c>
      <c r="K37" s="80"/>
      <c r="L37" s="80"/>
      <c r="M37" s="80">
        <f t="shared" si="2"/>
        <v>4990000</v>
      </c>
      <c r="N37" s="77"/>
    </row>
    <row r="38" spans="1:14" x14ac:dyDescent="0.25">
      <c r="A38" s="95" t="s">
        <v>259</v>
      </c>
      <c r="B38" s="9" t="s">
        <v>585</v>
      </c>
      <c r="C38" s="9" t="s">
        <v>586</v>
      </c>
      <c r="D38" s="10">
        <v>1</v>
      </c>
      <c r="E38" s="10" t="s">
        <v>99</v>
      </c>
      <c r="F38" s="96">
        <v>300000</v>
      </c>
      <c r="G38" s="99">
        <v>0</v>
      </c>
      <c r="H38" s="10" t="s">
        <v>99</v>
      </c>
      <c r="I38" s="100">
        <v>0</v>
      </c>
      <c r="J38" s="142">
        <f t="shared" si="1"/>
        <v>0</v>
      </c>
      <c r="K38" s="80"/>
      <c r="L38" s="80"/>
      <c r="M38" s="80">
        <f t="shared" si="2"/>
        <v>0</v>
      </c>
      <c r="N38" s="77"/>
    </row>
    <row r="39" spans="1:14" x14ac:dyDescent="0.25">
      <c r="A39" s="95" t="s">
        <v>587</v>
      </c>
      <c r="B39" s="9" t="s">
        <v>588</v>
      </c>
      <c r="C39" s="9" t="s">
        <v>589</v>
      </c>
      <c r="D39" s="10">
        <v>1</v>
      </c>
      <c r="E39" s="10" t="s">
        <v>99</v>
      </c>
      <c r="F39" s="96">
        <v>2730000</v>
      </c>
      <c r="G39" s="10">
        <v>1</v>
      </c>
      <c r="H39" s="10" t="s">
        <v>99</v>
      </c>
      <c r="I39" s="100">
        <v>1210000</v>
      </c>
      <c r="J39" s="142">
        <f t="shared" si="1"/>
        <v>0.4432234432234432</v>
      </c>
      <c r="K39" s="80"/>
      <c r="L39" s="80"/>
      <c r="M39" s="80">
        <f t="shared" si="2"/>
        <v>1210000</v>
      </c>
      <c r="N39" s="77"/>
    </row>
    <row r="40" spans="1:14" x14ac:dyDescent="0.25">
      <c r="A40" s="95" t="s">
        <v>260</v>
      </c>
      <c r="B40" s="237" t="s">
        <v>590</v>
      </c>
      <c r="C40" s="9" t="s">
        <v>591</v>
      </c>
      <c r="D40" s="10">
        <v>1</v>
      </c>
      <c r="E40" s="10" t="s">
        <v>99</v>
      </c>
      <c r="F40" s="96">
        <v>10140000</v>
      </c>
      <c r="G40" s="99">
        <v>1</v>
      </c>
      <c r="H40" s="10" t="s">
        <v>99</v>
      </c>
      <c r="I40" s="100">
        <v>8695000</v>
      </c>
      <c r="J40" s="142">
        <f t="shared" si="1"/>
        <v>0.85749506903353057</v>
      </c>
      <c r="K40" s="80"/>
      <c r="L40" s="80"/>
      <c r="M40" s="80">
        <f t="shared" si="2"/>
        <v>8695000</v>
      </c>
      <c r="N40" s="77"/>
    </row>
    <row r="41" spans="1:14" x14ac:dyDescent="0.25">
      <c r="A41" s="95" t="s">
        <v>261</v>
      </c>
      <c r="B41" s="9" t="s">
        <v>592</v>
      </c>
      <c r="C41" s="9" t="s">
        <v>593</v>
      </c>
      <c r="D41" s="10">
        <v>1</v>
      </c>
      <c r="E41" s="10" t="s">
        <v>99</v>
      </c>
      <c r="F41" s="96">
        <v>2680000</v>
      </c>
      <c r="G41" s="97">
        <v>1</v>
      </c>
      <c r="H41" s="10" t="s">
        <v>99</v>
      </c>
      <c r="I41" s="98">
        <v>2045000</v>
      </c>
      <c r="J41" s="142">
        <f t="shared" si="1"/>
        <v>0.76305970149253732</v>
      </c>
      <c r="K41" s="80"/>
      <c r="L41" s="80"/>
      <c r="M41" s="80">
        <f t="shared" si="2"/>
        <v>2045000</v>
      </c>
      <c r="N41" s="77"/>
    </row>
    <row r="42" spans="1:14" x14ac:dyDescent="0.25">
      <c r="A42" s="95" t="s">
        <v>262</v>
      </c>
      <c r="B42" s="9" t="s">
        <v>263</v>
      </c>
      <c r="C42" s="9" t="s">
        <v>594</v>
      </c>
      <c r="D42" s="10">
        <v>1</v>
      </c>
      <c r="E42" s="10" t="s">
        <v>99</v>
      </c>
      <c r="F42" s="96">
        <v>13110000</v>
      </c>
      <c r="G42" s="97">
        <v>1</v>
      </c>
      <c r="H42" s="10" t="s">
        <v>99</v>
      </c>
      <c r="I42" s="98">
        <v>12260000</v>
      </c>
      <c r="J42" s="142">
        <f t="shared" si="1"/>
        <v>0.93516399694889396</v>
      </c>
      <c r="K42" s="80"/>
      <c r="L42" s="80">
        <v>12260000</v>
      </c>
      <c r="M42" s="80">
        <f t="shared" si="2"/>
        <v>0</v>
      </c>
      <c r="N42" s="77"/>
    </row>
    <row r="43" spans="1:14" x14ac:dyDescent="0.25">
      <c r="A43" s="95" t="s">
        <v>264</v>
      </c>
      <c r="B43" s="9" t="s">
        <v>265</v>
      </c>
      <c r="C43" s="9" t="s">
        <v>595</v>
      </c>
      <c r="D43" s="10">
        <v>1</v>
      </c>
      <c r="E43" s="10" t="s">
        <v>99</v>
      </c>
      <c r="F43" s="96">
        <v>3550000</v>
      </c>
      <c r="G43" s="97">
        <v>1</v>
      </c>
      <c r="H43" s="10" t="s">
        <v>99</v>
      </c>
      <c r="I43" s="96">
        <v>3550000</v>
      </c>
      <c r="J43" s="142">
        <f t="shared" si="1"/>
        <v>1</v>
      </c>
      <c r="K43" s="80"/>
      <c r="L43" s="80"/>
      <c r="M43" s="80">
        <f t="shared" si="2"/>
        <v>3550000</v>
      </c>
      <c r="N43" s="77"/>
    </row>
    <row r="44" spans="1:14" x14ac:dyDescent="0.25">
      <c r="A44" s="95" t="s">
        <v>266</v>
      </c>
      <c r="B44" s="9" t="s">
        <v>267</v>
      </c>
      <c r="C44" s="9" t="s">
        <v>596</v>
      </c>
      <c r="D44" s="10">
        <v>1</v>
      </c>
      <c r="E44" s="10" t="s">
        <v>99</v>
      </c>
      <c r="F44" s="96">
        <v>875000</v>
      </c>
      <c r="G44" s="97">
        <v>1</v>
      </c>
      <c r="H44" s="10" t="s">
        <v>99</v>
      </c>
      <c r="I44" s="96">
        <v>875000</v>
      </c>
      <c r="J44" s="142">
        <f t="shared" si="1"/>
        <v>1</v>
      </c>
      <c r="K44" s="80"/>
      <c r="L44" s="80">
        <f t="shared" si="3"/>
        <v>875000</v>
      </c>
      <c r="M44" s="80">
        <f t="shared" si="2"/>
        <v>0</v>
      </c>
      <c r="N44" s="77"/>
    </row>
    <row r="45" spans="1:14" x14ac:dyDescent="0.25">
      <c r="A45" s="95" t="s">
        <v>268</v>
      </c>
      <c r="B45" s="9" t="s">
        <v>269</v>
      </c>
      <c r="C45" s="9" t="s">
        <v>597</v>
      </c>
      <c r="D45" s="10">
        <v>1</v>
      </c>
      <c r="E45" s="10" t="s">
        <v>99</v>
      </c>
      <c r="F45" s="96">
        <v>500000</v>
      </c>
      <c r="G45" s="97">
        <v>1</v>
      </c>
      <c r="H45" s="10" t="s">
        <v>99</v>
      </c>
      <c r="I45" s="96">
        <v>500000</v>
      </c>
      <c r="J45" s="142">
        <f t="shared" si="1"/>
        <v>1</v>
      </c>
      <c r="K45" s="80"/>
      <c r="L45" s="80"/>
      <c r="M45" s="80">
        <f t="shared" si="2"/>
        <v>500000</v>
      </c>
      <c r="N45" s="77"/>
    </row>
    <row r="46" spans="1:14" x14ac:dyDescent="0.25">
      <c r="A46" s="95" t="s">
        <v>270</v>
      </c>
      <c r="B46" s="9" t="s">
        <v>271</v>
      </c>
      <c r="C46" s="9" t="s">
        <v>598</v>
      </c>
      <c r="D46" s="10">
        <v>1</v>
      </c>
      <c r="E46" s="10" t="s">
        <v>99</v>
      </c>
      <c r="F46" s="96">
        <v>6210000</v>
      </c>
      <c r="G46" s="97">
        <v>1</v>
      </c>
      <c r="H46" s="10" t="s">
        <v>99</v>
      </c>
      <c r="I46" s="98">
        <v>5575000</v>
      </c>
      <c r="J46" s="142">
        <f t="shared" si="1"/>
        <v>0.89774557165861513</v>
      </c>
      <c r="K46" s="80"/>
      <c r="L46" s="80"/>
      <c r="M46" s="80">
        <f t="shared" si="2"/>
        <v>5575000</v>
      </c>
      <c r="N46" s="77"/>
    </row>
    <row r="47" spans="1:14" x14ac:dyDescent="0.25">
      <c r="A47" s="95" t="s">
        <v>272</v>
      </c>
      <c r="B47" s="9" t="s">
        <v>273</v>
      </c>
      <c r="C47" s="77" t="s">
        <v>599</v>
      </c>
      <c r="D47" s="78">
        <v>2</v>
      </c>
      <c r="E47" s="10" t="s">
        <v>99</v>
      </c>
      <c r="F47" s="96">
        <v>88216600</v>
      </c>
      <c r="G47" s="78">
        <v>2</v>
      </c>
      <c r="H47" s="10" t="s">
        <v>99</v>
      </c>
      <c r="I47" s="98">
        <v>87587700</v>
      </c>
      <c r="J47" s="142">
        <f t="shared" si="1"/>
        <v>0.99287095625993294</v>
      </c>
      <c r="K47" s="80"/>
      <c r="L47" s="80">
        <v>45807500</v>
      </c>
      <c r="M47" s="80">
        <f t="shared" si="2"/>
        <v>41780200</v>
      </c>
      <c r="N47" s="77"/>
    </row>
    <row r="48" spans="1:14" x14ac:dyDescent="0.25">
      <c r="A48" s="95" t="s">
        <v>274</v>
      </c>
      <c r="B48" s="9" t="s">
        <v>275</v>
      </c>
      <c r="C48" s="77" t="s">
        <v>276</v>
      </c>
      <c r="D48" s="78">
        <v>1</v>
      </c>
      <c r="E48" s="78" t="s">
        <v>99</v>
      </c>
      <c r="F48" s="96">
        <v>19985000</v>
      </c>
      <c r="G48" s="101">
        <v>1</v>
      </c>
      <c r="H48" s="78" t="s">
        <v>99</v>
      </c>
      <c r="I48" s="96">
        <v>19985000</v>
      </c>
      <c r="J48" s="142">
        <f t="shared" si="1"/>
        <v>1</v>
      </c>
      <c r="K48" s="80"/>
      <c r="L48" s="80">
        <f t="shared" si="3"/>
        <v>19985000</v>
      </c>
      <c r="M48" s="80">
        <f t="shared" si="2"/>
        <v>0</v>
      </c>
      <c r="N48" s="77"/>
    </row>
    <row r="49" spans="1:15" x14ac:dyDescent="0.25">
      <c r="A49" s="95" t="s">
        <v>312</v>
      </c>
      <c r="B49" s="9" t="s">
        <v>313</v>
      </c>
      <c r="C49" s="9" t="s">
        <v>600</v>
      </c>
      <c r="D49" s="10">
        <v>7</v>
      </c>
      <c r="E49" s="10" t="s">
        <v>601</v>
      </c>
      <c r="F49" s="96">
        <v>14504000</v>
      </c>
      <c r="G49" s="10">
        <v>7</v>
      </c>
      <c r="H49" s="10" t="s">
        <v>601</v>
      </c>
      <c r="I49" s="96">
        <v>14504000</v>
      </c>
      <c r="J49" s="142">
        <f t="shared" si="1"/>
        <v>1</v>
      </c>
      <c r="K49" s="80"/>
      <c r="L49" s="80">
        <v>14504000</v>
      </c>
      <c r="M49" s="80">
        <f t="shared" si="2"/>
        <v>0</v>
      </c>
      <c r="N49" s="77"/>
    </row>
    <row r="50" spans="1:15" x14ac:dyDescent="0.25">
      <c r="A50" s="95" t="s">
        <v>602</v>
      </c>
      <c r="B50" s="9" t="s">
        <v>603</v>
      </c>
      <c r="C50" s="9" t="s">
        <v>604</v>
      </c>
      <c r="D50" s="78">
        <v>1</v>
      </c>
      <c r="E50" s="78" t="s">
        <v>99</v>
      </c>
      <c r="F50" s="96">
        <v>88874851</v>
      </c>
      <c r="G50" s="78">
        <v>1</v>
      </c>
      <c r="H50" s="78" t="s">
        <v>99</v>
      </c>
      <c r="I50" s="96">
        <v>88874851</v>
      </c>
      <c r="J50" s="142">
        <f t="shared" si="1"/>
        <v>1</v>
      </c>
      <c r="K50" s="80"/>
      <c r="L50" s="80"/>
      <c r="M50" s="80">
        <f t="shared" si="2"/>
        <v>88874851</v>
      </c>
      <c r="N50" s="77"/>
    </row>
    <row r="51" spans="1:15" x14ac:dyDescent="0.25">
      <c r="A51" s="95" t="s">
        <v>277</v>
      </c>
      <c r="B51" s="9" t="s">
        <v>605</v>
      </c>
      <c r="C51" s="9" t="s">
        <v>606</v>
      </c>
      <c r="D51" s="10">
        <v>1</v>
      </c>
      <c r="E51" s="10" t="s">
        <v>99</v>
      </c>
      <c r="F51" s="96">
        <v>4620000</v>
      </c>
      <c r="G51" s="97">
        <v>1</v>
      </c>
      <c r="H51" s="10" t="s">
        <v>99</v>
      </c>
      <c r="I51" s="96">
        <v>4620000</v>
      </c>
      <c r="J51" s="142">
        <f t="shared" si="1"/>
        <v>1</v>
      </c>
      <c r="K51" s="80"/>
      <c r="L51" s="80"/>
      <c r="M51" s="80">
        <f t="shared" si="2"/>
        <v>4620000</v>
      </c>
      <c r="N51" s="77"/>
    </row>
    <row r="52" spans="1:15" x14ac:dyDescent="0.25">
      <c r="A52" s="95" t="s">
        <v>607</v>
      </c>
      <c r="B52" s="9" t="s">
        <v>608</v>
      </c>
      <c r="C52" s="9" t="s">
        <v>609</v>
      </c>
      <c r="D52" s="10">
        <v>1</v>
      </c>
      <c r="E52" s="10" t="s">
        <v>99</v>
      </c>
      <c r="F52" s="96">
        <v>2650000</v>
      </c>
      <c r="G52" s="97">
        <v>1</v>
      </c>
      <c r="H52" s="10" t="s">
        <v>99</v>
      </c>
      <c r="I52" s="98">
        <v>1350000</v>
      </c>
      <c r="J52" s="142">
        <f t="shared" si="1"/>
        <v>0.50943396226415094</v>
      </c>
      <c r="K52" s="80"/>
      <c r="L52" s="80"/>
      <c r="M52" s="80">
        <f t="shared" si="2"/>
        <v>1350000</v>
      </c>
      <c r="N52" s="77"/>
    </row>
    <row r="53" spans="1:15" x14ac:dyDescent="0.25">
      <c r="A53" s="95" t="s">
        <v>610</v>
      </c>
      <c r="B53" s="9" t="s">
        <v>611</v>
      </c>
      <c r="C53" s="9" t="s">
        <v>612</v>
      </c>
      <c r="D53" s="10">
        <v>1</v>
      </c>
      <c r="E53" s="10" t="s">
        <v>99</v>
      </c>
      <c r="F53" s="96">
        <v>23646875</v>
      </c>
      <c r="G53" s="99">
        <v>1</v>
      </c>
      <c r="H53" s="10" t="s">
        <v>99</v>
      </c>
      <c r="I53" s="100">
        <v>17695000</v>
      </c>
      <c r="J53" s="142">
        <f t="shared" si="1"/>
        <v>0.74830183692348351</v>
      </c>
      <c r="K53" s="80"/>
      <c r="L53" s="80"/>
      <c r="M53" s="80">
        <f t="shared" si="2"/>
        <v>17695000</v>
      </c>
      <c r="N53" s="77"/>
    </row>
    <row r="54" spans="1:15" x14ac:dyDescent="0.25">
      <c r="A54" s="95" t="s">
        <v>613</v>
      </c>
      <c r="B54" s="9" t="s">
        <v>614</v>
      </c>
      <c r="C54" s="9" t="s">
        <v>615</v>
      </c>
      <c r="D54" s="10">
        <v>1</v>
      </c>
      <c r="E54" s="10" t="s">
        <v>99</v>
      </c>
      <c r="F54" s="96">
        <v>2200000</v>
      </c>
      <c r="G54" s="99">
        <v>1</v>
      </c>
      <c r="H54" s="10" t="s">
        <v>99</v>
      </c>
      <c r="I54" s="96">
        <v>2200000</v>
      </c>
      <c r="J54" s="142"/>
      <c r="K54" s="80"/>
      <c r="L54" s="80"/>
      <c r="M54" s="80">
        <f t="shared" si="2"/>
        <v>2200000</v>
      </c>
      <c r="N54" s="77"/>
    </row>
    <row r="55" spans="1:15" s="94" customFormat="1" x14ac:dyDescent="0.25">
      <c r="A55" s="82" t="s">
        <v>278</v>
      </c>
      <c r="B55" s="83" t="s">
        <v>82</v>
      </c>
      <c r="C55" s="102"/>
      <c r="D55" s="103"/>
      <c r="E55" s="103"/>
      <c r="F55" s="104">
        <f>SUM(F56:F71)</f>
        <v>806006850</v>
      </c>
      <c r="G55" s="105"/>
      <c r="H55" s="103"/>
      <c r="I55" s="106">
        <f>SUM(I56:I71)</f>
        <v>767535200</v>
      </c>
      <c r="J55" s="141">
        <f t="shared" si="1"/>
        <v>0.95226882997334328</v>
      </c>
      <c r="K55" s="104">
        <f>SUM(K56:K71)</f>
        <v>745794200</v>
      </c>
      <c r="L55" s="104">
        <f>SUM(L56:L71)</f>
        <v>0</v>
      </c>
      <c r="M55" s="104">
        <f>SUM(M56:M71)</f>
        <v>21741000</v>
      </c>
      <c r="N55" s="83"/>
      <c r="O55" s="238">
        <f>I55-K55-L55-M55</f>
        <v>0</v>
      </c>
    </row>
    <row r="56" spans="1:15" x14ac:dyDescent="0.25">
      <c r="A56" s="95" t="s">
        <v>279</v>
      </c>
      <c r="B56" s="9" t="s">
        <v>280</v>
      </c>
      <c r="C56" s="107" t="s">
        <v>616</v>
      </c>
      <c r="D56" s="10">
        <v>156</v>
      </c>
      <c r="E56" s="10" t="s">
        <v>617</v>
      </c>
      <c r="F56" s="96">
        <v>29016000</v>
      </c>
      <c r="G56" s="10" t="s">
        <v>40</v>
      </c>
      <c r="H56" s="10" t="s">
        <v>617</v>
      </c>
      <c r="I56" s="96">
        <v>29016000</v>
      </c>
      <c r="J56" s="142">
        <f t="shared" si="1"/>
        <v>1</v>
      </c>
      <c r="K56" s="80">
        <f>F56</f>
        <v>29016000</v>
      </c>
      <c r="L56" s="80"/>
      <c r="M56" s="80">
        <f t="shared" si="2"/>
        <v>0</v>
      </c>
      <c r="N56" s="77"/>
    </row>
    <row r="57" spans="1:15" x14ac:dyDescent="0.25">
      <c r="A57" s="95" t="s">
        <v>281</v>
      </c>
      <c r="B57" s="9" t="s">
        <v>282</v>
      </c>
      <c r="C57" s="107" t="s">
        <v>618</v>
      </c>
      <c r="D57" s="10">
        <v>1</v>
      </c>
      <c r="E57" s="10" t="s">
        <v>99</v>
      </c>
      <c r="F57" s="96">
        <v>3000000</v>
      </c>
      <c r="G57" s="99">
        <v>1</v>
      </c>
      <c r="H57" s="10" t="s">
        <v>99</v>
      </c>
      <c r="I57" s="96">
        <v>2800000</v>
      </c>
      <c r="J57" s="142">
        <f t="shared" si="1"/>
        <v>0.93333333333333335</v>
      </c>
      <c r="K57" s="80">
        <v>2800000</v>
      </c>
      <c r="L57" s="80"/>
      <c r="M57" s="80">
        <f t="shared" si="2"/>
        <v>0</v>
      </c>
      <c r="N57" s="77"/>
    </row>
    <row r="58" spans="1:15" x14ac:dyDescent="0.25">
      <c r="A58" s="95" t="s">
        <v>619</v>
      </c>
      <c r="B58" s="9" t="s">
        <v>620</v>
      </c>
      <c r="C58" s="107" t="s">
        <v>694</v>
      </c>
      <c r="D58" s="10"/>
      <c r="E58" s="10"/>
      <c r="F58" s="96">
        <v>0</v>
      </c>
      <c r="G58" s="97"/>
      <c r="H58" s="10"/>
      <c r="I58" s="98">
        <v>0</v>
      </c>
      <c r="J58" s="142"/>
      <c r="K58" s="80">
        <f t="shared" ref="K58:K60" si="4">F58</f>
        <v>0</v>
      </c>
      <c r="L58" s="80"/>
      <c r="M58" s="80">
        <f t="shared" si="2"/>
        <v>0</v>
      </c>
      <c r="N58" s="77"/>
    </row>
    <row r="59" spans="1:15" x14ac:dyDescent="0.25">
      <c r="A59" s="95" t="s">
        <v>621</v>
      </c>
      <c r="B59" s="9" t="s">
        <v>622</v>
      </c>
      <c r="C59" s="107" t="s">
        <v>623</v>
      </c>
      <c r="D59" s="10">
        <v>1</v>
      </c>
      <c r="E59" s="10" t="s">
        <v>99</v>
      </c>
      <c r="F59" s="96">
        <v>2200000</v>
      </c>
      <c r="G59" s="97">
        <v>1</v>
      </c>
      <c r="H59" s="10" t="s">
        <v>99</v>
      </c>
      <c r="I59" s="98">
        <v>2200000</v>
      </c>
      <c r="J59" s="142">
        <f t="shared" si="1"/>
        <v>1</v>
      </c>
      <c r="K59" s="80">
        <f t="shared" si="4"/>
        <v>2200000</v>
      </c>
      <c r="L59" s="80"/>
      <c r="M59" s="80">
        <f t="shared" si="2"/>
        <v>0</v>
      </c>
      <c r="N59" s="77"/>
    </row>
    <row r="60" spans="1:15" x14ac:dyDescent="0.25">
      <c r="A60" s="95" t="s">
        <v>283</v>
      </c>
      <c r="B60" s="9" t="s">
        <v>284</v>
      </c>
      <c r="C60" s="107" t="s">
        <v>624</v>
      </c>
      <c r="D60" s="10">
        <v>100</v>
      </c>
      <c r="E60" s="10" t="s">
        <v>171</v>
      </c>
      <c r="F60" s="96">
        <v>9000000</v>
      </c>
      <c r="G60" s="97">
        <v>0</v>
      </c>
      <c r="H60" s="10" t="s">
        <v>171</v>
      </c>
      <c r="I60" s="96">
        <v>9000000</v>
      </c>
      <c r="J60" s="142">
        <f t="shared" si="1"/>
        <v>1</v>
      </c>
      <c r="K60" s="80">
        <f t="shared" si="4"/>
        <v>9000000</v>
      </c>
      <c r="L60" s="80"/>
      <c r="M60" s="80">
        <f t="shared" si="2"/>
        <v>0</v>
      </c>
      <c r="N60" s="77"/>
    </row>
    <row r="61" spans="1:15" x14ac:dyDescent="0.25">
      <c r="A61" s="95" t="s">
        <v>285</v>
      </c>
      <c r="B61" s="9" t="s">
        <v>286</v>
      </c>
      <c r="C61" s="107" t="s">
        <v>287</v>
      </c>
      <c r="D61" s="10">
        <v>1</v>
      </c>
      <c r="E61" s="10" t="s">
        <v>99</v>
      </c>
      <c r="F61" s="96">
        <v>4542250</v>
      </c>
      <c r="G61" s="97">
        <v>1</v>
      </c>
      <c r="H61" s="10" t="s">
        <v>99</v>
      </c>
      <c r="I61" s="96">
        <v>3012500</v>
      </c>
      <c r="J61" s="142">
        <f t="shared" si="1"/>
        <v>0.66321756838571189</v>
      </c>
      <c r="K61" s="80">
        <v>3012500</v>
      </c>
      <c r="L61" s="80"/>
      <c r="M61" s="80">
        <f t="shared" si="2"/>
        <v>0</v>
      </c>
      <c r="N61" s="77"/>
    </row>
    <row r="62" spans="1:15" x14ac:dyDescent="0.25">
      <c r="A62" s="95" t="s">
        <v>288</v>
      </c>
      <c r="B62" s="9" t="s">
        <v>289</v>
      </c>
      <c r="C62" s="107" t="s">
        <v>290</v>
      </c>
      <c r="D62" s="10">
        <v>1</v>
      </c>
      <c r="E62" s="10" t="s">
        <v>99</v>
      </c>
      <c r="F62" s="96">
        <v>2822125</v>
      </c>
      <c r="G62" s="97">
        <v>1</v>
      </c>
      <c r="H62" s="10" t="s">
        <v>99</v>
      </c>
      <c r="I62" s="98">
        <v>2800000</v>
      </c>
      <c r="J62" s="142">
        <f t="shared" si="1"/>
        <v>0.99216016299774101</v>
      </c>
      <c r="K62" s="80">
        <v>2800000</v>
      </c>
      <c r="L62" s="80"/>
      <c r="M62" s="80">
        <f t="shared" si="2"/>
        <v>0</v>
      </c>
      <c r="N62" s="77"/>
    </row>
    <row r="63" spans="1:15" x14ac:dyDescent="0.25">
      <c r="A63" s="95" t="s">
        <v>291</v>
      </c>
      <c r="B63" s="9" t="s">
        <v>292</v>
      </c>
      <c r="C63" s="107" t="s">
        <v>625</v>
      </c>
      <c r="D63" s="10">
        <v>1</v>
      </c>
      <c r="E63" s="10" t="s">
        <v>99</v>
      </c>
      <c r="F63" s="96">
        <v>42290000</v>
      </c>
      <c r="G63" s="97">
        <v>1</v>
      </c>
      <c r="H63" s="10" t="s">
        <v>99</v>
      </c>
      <c r="I63" s="98">
        <v>42290000</v>
      </c>
      <c r="J63" s="142">
        <f t="shared" si="1"/>
        <v>1</v>
      </c>
      <c r="K63" s="80">
        <v>42290000</v>
      </c>
      <c r="L63" s="80"/>
      <c r="M63" s="80">
        <f t="shared" si="2"/>
        <v>0</v>
      </c>
      <c r="N63" s="77"/>
    </row>
    <row r="64" spans="1:15" x14ac:dyDescent="0.25">
      <c r="A64" s="95" t="s">
        <v>626</v>
      </c>
      <c r="B64" s="9" t="s">
        <v>627</v>
      </c>
      <c r="C64" s="107" t="s">
        <v>628</v>
      </c>
      <c r="D64" s="78">
        <v>1</v>
      </c>
      <c r="E64" s="78" t="s">
        <v>99</v>
      </c>
      <c r="F64" s="96">
        <v>21314500</v>
      </c>
      <c r="G64" s="101">
        <v>1</v>
      </c>
      <c r="H64" s="78" t="s">
        <v>99</v>
      </c>
      <c r="I64" s="96">
        <v>20586000</v>
      </c>
      <c r="J64" s="142">
        <f t="shared" si="1"/>
        <v>0.96582138919514882</v>
      </c>
      <c r="K64" s="80"/>
      <c r="L64" s="80"/>
      <c r="M64" s="80">
        <f>I64-K64-L64</f>
        <v>20586000</v>
      </c>
      <c r="N64" s="77"/>
    </row>
    <row r="65" spans="1:14" x14ac:dyDescent="0.25">
      <c r="A65" s="95" t="s">
        <v>629</v>
      </c>
      <c r="B65" s="9" t="s">
        <v>630</v>
      </c>
      <c r="C65" s="107" t="s">
        <v>631</v>
      </c>
      <c r="D65" s="78">
        <v>1</v>
      </c>
      <c r="E65" s="78" t="s">
        <v>99</v>
      </c>
      <c r="F65" s="96">
        <v>30745875</v>
      </c>
      <c r="G65" s="78">
        <v>1</v>
      </c>
      <c r="H65" s="78" t="s">
        <v>99</v>
      </c>
      <c r="I65" s="98">
        <v>23220000</v>
      </c>
      <c r="J65" s="142">
        <f t="shared" si="1"/>
        <v>0.75522326165705156</v>
      </c>
      <c r="K65" s="80">
        <v>23220000</v>
      </c>
      <c r="L65" s="80"/>
      <c r="M65" s="80">
        <f t="shared" si="2"/>
        <v>0</v>
      </c>
      <c r="N65" s="77"/>
    </row>
    <row r="66" spans="1:14" x14ac:dyDescent="0.25">
      <c r="A66" s="95" t="s">
        <v>632</v>
      </c>
      <c r="B66" s="9" t="s">
        <v>633</v>
      </c>
      <c r="C66" s="107" t="s">
        <v>634</v>
      </c>
      <c r="D66" s="78">
        <v>1</v>
      </c>
      <c r="E66" s="78" t="s">
        <v>99</v>
      </c>
      <c r="F66" s="96">
        <v>364174000</v>
      </c>
      <c r="G66" s="101">
        <v>1</v>
      </c>
      <c r="H66" s="78" t="s">
        <v>99</v>
      </c>
      <c r="I66" s="98">
        <v>348584500</v>
      </c>
      <c r="J66" s="142">
        <f t="shared" si="1"/>
        <v>0.95719216638200422</v>
      </c>
      <c r="K66" s="80">
        <v>348584500</v>
      </c>
      <c r="L66" s="80"/>
      <c r="M66" s="80">
        <f t="shared" si="2"/>
        <v>0</v>
      </c>
      <c r="N66" s="77"/>
    </row>
    <row r="67" spans="1:14" x14ac:dyDescent="0.25">
      <c r="A67" s="95" t="s">
        <v>293</v>
      </c>
      <c r="B67" s="9" t="s">
        <v>635</v>
      </c>
      <c r="C67" s="107" t="s">
        <v>636</v>
      </c>
      <c r="D67" s="78">
        <v>173</v>
      </c>
      <c r="E67" s="78" t="s">
        <v>637</v>
      </c>
      <c r="F67" s="96">
        <v>95097200</v>
      </c>
      <c r="G67" s="78">
        <v>173</v>
      </c>
      <c r="H67" s="78" t="s">
        <v>637</v>
      </c>
      <c r="I67" s="98">
        <v>91935700</v>
      </c>
      <c r="J67" s="142">
        <f t="shared" si="1"/>
        <v>0.96675506744678075</v>
      </c>
      <c r="K67" s="80">
        <v>91935700</v>
      </c>
      <c r="L67" s="80"/>
      <c r="M67" s="80">
        <f t="shared" si="2"/>
        <v>0</v>
      </c>
      <c r="N67" s="77"/>
    </row>
    <row r="68" spans="1:14" x14ac:dyDescent="0.25">
      <c r="A68" s="95" t="s">
        <v>294</v>
      </c>
      <c r="B68" s="9" t="s">
        <v>638</v>
      </c>
      <c r="C68" s="107" t="s">
        <v>639</v>
      </c>
      <c r="D68" s="78">
        <v>33</v>
      </c>
      <c r="E68" s="78" t="s">
        <v>640</v>
      </c>
      <c r="F68" s="96">
        <v>1155000</v>
      </c>
      <c r="G68" s="101">
        <v>33</v>
      </c>
      <c r="H68" s="78" t="s">
        <v>640</v>
      </c>
      <c r="I68" s="96">
        <v>1155000</v>
      </c>
      <c r="J68" s="142">
        <f t="shared" si="1"/>
        <v>1</v>
      </c>
      <c r="K68" s="80"/>
      <c r="L68" s="80"/>
      <c r="M68" s="80">
        <f t="shared" si="2"/>
        <v>1155000</v>
      </c>
      <c r="N68" s="77"/>
    </row>
    <row r="69" spans="1:14" x14ac:dyDescent="0.25">
      <c r="A69" s="95" t="s">
        <v>641</v>
      </c>
      <c r="B69" s="9" t="s">
        <v>642</v>
      </c>
      <c r="C69" s="107" t="s">
        <v>643</v>
      </c>
      <c r="D69" s="78">
        <v>1</v>
      </c>
      <c r="E69" s="78" t="s">
        <v>104</v>
      </c>
      <c r="F69" s="96">
        <v>102124550</v>
      </c>
      <c r="G69" s="101">
        <v>1</v>
      </c>
      <c r="H69" s="78" t="s">
        <v>104</v>
      </c>
      <c r="I69" s="98">
        <v>99156000</v>
      </c>
      <c r="J69" s="142">
        <f t="shared" si="1"/>
        <v>0.97093206285853895</v>
      </c>
      <c r="K69" s="80">
        <v>99156000</v>
      </c>
      <c r="L69" s="80"/>
      <c r="M69" s="80">
        <f t="shared" si="2"/>
        <v>0</v>
      </c>
      <c r="N69" s="77"/>
    </row>
    <row r="70" spans="1:14" x14ac:dyDescent="0.25">
      <c r="A70" s="95" t="s">
        <v>295</v>
      </c>
      <c r="B70" s="9" t="s">
        <v>644</v>
      </c>
      <c r="C70" s="107" t="s">
        <v>645</v>
      </c>
      <c r="D70" s="78">
        <v>3</v>
      </c>
      <c r="E70" s="78" t="s">
        <v>104</v>
      </c>
      <c r="F70" s="96">
        <v>32175350</v>
      </c>
      <c r="G70" s="101">
        <v>3</v>
      </c>
      <c r="H70" s="78" t="s">
        <v>104</v>
      </c>
      <c r="I70" s="98">
        <v>32174500</v>
      </c>
      <c r="J70" s="142">
        <f t="shared" si="1"/>
        <v>0.99997358226095445</v>
      </c>
      <c r="K70" s="80">
        <v>32174500</v>
      </c>
      <c r="L70" s="80"/>
      <c r="M70" s="80">
        <f t="shared" si="2"/>
        <v>0</v>
      </c>
      <c r="N70" s="77"/>
    </row>
    <row r="71" spans="1:14" x14ac:dyDescent="0.25">
      <c r="A71" s="95" t="s">
        <v>646</v>
      </c>
      <c r="B71" s="9" t="s">
        <v>647</v>
      </c>
      <c r="C71" s="107" t="s">
        <v>648</v>
      </c>
      <c r="D71" s="78">
        <v>35</v>
      </c>
      <c r="E71" s="78" t="s">
        <v>104</v>
      </c>
      <c r="F71" s="96">
        <v>66350000</v>
      </c>
      <c r="G71" s="101">
        <v>0</v>
      </c>
      <c r="H71" s="78" t="s">
        <v>99</v>
      </c>
      <c r="I71" s="98">
        <v>59605000</v>
      </c>
      <c r="J71" s="142">
        <f t="shared" si="1"/>
        <v>0.89834212509419742</v>
      </c>
      <c r="K71" s="80">
        <v>59605000</v>
      </c>
      <c r="L71" s="80"/>
      <c r="M71" s="80">
        <f t="shared" si="2"/>
        <v>0</v>
      </c>
      <c r="N71" s="77"/>
    </row>
    <row r="72" spans="1:14" s="94" customFormat="1" x14ac:dyDescent="0.25">
      <c r="A72" s="82" t="s">
        <v>649</v>
      </c>
      <c r="B72" s="83" t="s">
        <v>83</v>
      </c>
      <c r="C72" s="102"/>
      <c r="D72" s="103"/>
      <c r="E72" s="103"/>
      <c r="F72" s="108">
        <f>SUM(F73:F82)</f>
        <v>33642500</v>
      </c>
      <c r="G72" s="109"/>
      <c r="H72" s="103"/>
      <c r="I72" s="110">
        <f>SUM(I73:I82)</f>
        <v>33334500</v>
      </c>
      <c r="J72" s="141">
        <f t="shared" si="1"/>
        <v>0.99084491342795566</v>
      </c>
      <c r="K72" s="108">
        <f>SUM(K73:K82)</f>
        <v>0</v>
      </c>
      <c r="L72" s="108">
        <f>SUM(L73:L82)</f>
        <v>0</v>
      </c>
      <c r="M72" s="108">
        <f>SUM(M73:M82)</f>
        <v>33334500</v>
      </c>
      <c r="N72" s="83"/>
    </row>
    <row r="73" spans="1:14" x14ac:dyDescent="0.25">
      <c r="A73" s="95" t="s">
        <v>650</v>
      </c>
      <c r="B73" s="9" t="s">
        <v>651</v>
      </c>
      <c r="C73" s="9" t="s">
        <v>652</v>
      </c>
      <c r="D73" s="10">
        <v>3</v>
      </c>
      <c r="E73" s="10" t="s">
        <v>104</v>
      </c>
      <c r="F73" s="96">
        <v>7727000</v>
      </c>
      <c r="G73" s="10">
        <v>3</v>
      </c>
      <c r="H73" s="10" t="s">
        <v>104</v>
      </c>
      <c r="I73" s="96">
        <v>7727000</v>
      </c>
      <c r="J73" s="142">
        <f t="shared" si="1"/>
        <v>1</v>
      </c>
      <c r="K73" s="80"/>
      <c r="L73" s="80"/>
      <c r="M73" s="80">
        <f t="shared" ref="M73" si="5">I73-K73-L73</f>
        <v>7727000</v>
      </c>
      <c r="N73" s="77"/>
    </row>
    <row r="74" spans="1:14" x14ac:dyDescent="0.25">
      <c r="A74" s="95" t="s">
        <v>653</v>
      </c>
      <c r="B74" s="9" t="s">
        <v>654</v>
      </c>
      <c r="C74" s="9" t="s">
        <v>655</v>
      </c>
      <c r="D74" s="10">
        <v>1</v>
      </c>
      <c r="E74" s="10" t="s">
        <v>99</v>
      </c>
      <c r="F74" s="96">
        <v>2537500</v>
      </c>
      <c r="G74" s="10">
        <v>1</v>
      </c>
      <c r="H74" s="10" t="s">
        <v>99</v>
      </c>
      <c r="I74" s="96">
        <v>2537500</v>
      </c>
      <c r="J74" s="142">
        <f t="shared" si="1"/>
        <v>1</v>
      </c>
      <c r="K74" s="80"/>
      <c r="L74" s="80"/>
      <c r="M74" s="80">
        <f>I74-K74-L74</f>
        <v>2537500</v>
      </c>
      <c r="N74" s="77"/>
    </row>
    <row r="75" spans="1:14" x14ac:dyDescent="0.25">
      <c r="A75" s="95" t="s">
        <v>296</v>
      </c>
      <c r="B75" s="9" t="s">
        <v>656</v>
      </c>
      <c r="C75" s="9" t="s">
        <v>657</v>
      </c>
      <c r="D75" s="10">
        <v>1</v>
      </c>
      <c r="E75" s="10" t="s">
        <v>99</v>
      </c>
      <c r="F75" s="96">
        <v>3720500</v>
      </c>
      <c r="G75" s="10">
        <v>1</v>
      </c>
      <c r="H75" s="10" t="s">
        <v>99</v>
      </c>
      <c r="I75" s="98">
        <v>3412500</v>
      </c>
      <c r="J75" s="142">
        <f t="shared" si="1"/>
        <v>0.91721542803386646</v>
      </c>
      <c r="K75" s="80"/>
      <c r="L75" s="80"/>
      <c r="M75" s="80">
        <f t="shared" ref="M75:M82" si="6">I75-K75-L75</f>
        <v>3412500</v>
      </c>
      <c r="N75" s="77"/>
    </row>
    <row r="76" spans="1:14" x14ac:dyDescent="0.25">
      <c r="A76" s="95" t="s">
        <v>658</v>
      </c>
      <c r="B76" s="9" t="s">
        <v>659</v>
      </c>
      <c r="C76" s="9" t="s">
        <v>660</v>
      </c>
      <c r="D76" s="10">
        <v>10</v>
      </c>
      <c r="E76" s="10" t="s">
        <v>104</v>
      </c>
      <c r="F76" s="96">
        <v>3000000</v>
      </c>
      <c r="G76" s="97">
        <v>10</v>
      </c>
      <c r="H76" s="10" t="s">
        <v>104</v>
      </c>
      <c r="I76" s="96">
        <v>3000000</v>
      </c>
      <c r="J76" s="142">
        <f t="shared" si="1"/>
        <v>1</v>
      </c>
      <c r="K76" s="80"/>
      <c r="L76" s="80"/>
      <c r="M76" s="80">
        <f t="shared" si="6"/>
        <v>3000000</v>
      </c>
      <c r="N76" s="77"/>
    </row>
    <row r="77" spans="1:14" x14ac:dyDescent="0.25">
      <c r="A77" s="95" t="s">
        <v>297</v>
      </c>
      <c r="B77" s="9" t="s">
        <v>661</v>
      </c>
      <c r="C77" s="9" t="s">
        <v>662</v>
      </c>
      <c r="D77" s="10">
        <v>1</v>
      </c>
      <c r="E77" s="10" t="s">
        <v>99</v>
      </c>
      <c r="F77" s="96">
        <v>5050000</v>
      </c>
      <c r="G77" s="10">
        <v>1</v>
      </c>
      <c r="H77" s="10" t="s">
        <v>99</v>
      </c>
      <c r="I77" s="96">
        <v>5050000</v>
      </c>
      <c r="J77" s="142">
        <f t="shared" si="1"/>
        <v>1</v>
      </c>
      <c r="K77" s="80"/>
      <c r="L77" s="80"/>
      <c r="M77" s="80">
        <f t="shared" si="6"/>
        <v>5050000</v>
      </c>
      <c r="N77" s="77"/>
    </row>
    <row r="78" spans="1:14" x14ac:dyDescent="0.25">
      <c r="A78" s="95" t="s">
        <v>298</v>
      </c>
      <c r="B78" s="9" t="s">
        <v>663</v>
      </c>
      <c r="C78" s="9" t="s">
        <v>664</v>
      </c>
      <c r="D78" s="10">
        <v>1</v>
      </c>
      <c r="E78" s="10" t="s">
        <v>99</v>
      </c>
      <c r="F78" s="96">
        <v>3100000</v>
      </c>
      <c r="G78" s="10">
        <v>1</v>
      </c>
      <c r="H78" s="10" t="s">
        <v>99</v>
      </c>
      <c r="I78" s="96">
        <v>3100000</v>
      </c>
      <c r="J78" s="142">
        <f t="shared" si="1"/>
        <v>1</v>
      </c>
      <c r="K78" s="80"/>
      <c r="L78" s="80"/>
      <c r="M78" s="80">
        <f t="shared" si="6"/>
        <v>3100000</v>
      </c>
      <c r="N78" s="77"/>
    </row>
    <row r="79" spans="1:14" x14ac:dyDescent="0.25">
      <c r="A79" s="95" t="s">
        <v>299</v>
      </c>
      <c r="B79" s="9" t="s">
        <v>665</v>
      </c>
      <c r="C79" s="9" t="s">
        <v>666</v>
      </c>
      <c r="D79" s="10">
        <v>0</v>
      </c>
      <c r="E79" s="10" t="s">
        <v>99</v>
      </c>
      <c r="F79" s="96">
        <v>0</v>
      </c>
      <c r="G79" s="10">
        <v>0</v>
      </c>
      <c r="H79" s="10" t="s">
        <v>99</v>
      </c>
      <c r="I79" s="96">
        <v>0</v>
      </c>
      <c r="J79" s="142" t="e">
        <f t="shared" si="1"/>
        <v>#DIV/0!</v>
      </c>
      <c r="K79" s="80"/>
      <c r="L79" s="80"/>
      <c r="M79" s="80">
        <f t="shared" si="6"/>
        <v>0</v>
      </c>
      <c r="N79" s="77"/>
    </row>
    <row r="80" spans="1:14" x14ac:dyDescent="0.25">
      <c r="A80" s="95" t="s">
        <v>300</v>
      </c>
      <c r="B80" s="9" t="s">
        <v>667</v>
      </c>
      <c r="C80" s="9" t="s">
        <v>668</v>
      </c>
      <c r="D80" s="10">
        <v>0</v>
      </c>
      <c r="E80" s="10" t="s">
        <v>99</v>
      </c>
      <c r="F80" s="96">
        <v>0</v>
      </c>
      <c r="G80" s="10">
        <v>0</v>
      </c>
      <c r="H80" s="10" t="s">
        <v>99</v>
      </c>
      <c r="I80" s="96">
        <v>0</v>
      </c>
      <c r="J80" s="142" t="e">
        <f t="shared" si="1"/>
        <v>#DIV/0!</v>
      </c>
      <c r="K80" s="80"/>
      <c r="L80" s="80"/>
      <c r="M80" s="80">
        <f t="shared" si="6"/>
        <v>0</v>
      </c>
      <c r="N80" s="77"/>
    </row>
    <row r="81" spans="1:15" x14ac:dyDescent="0.25">
      <c r="A81" s="95" t="s">
        <v>301</v>
      </c>
      <c r="B81" s="9" t="s">
        <v>669</v>
      </c>
      <c r="C81" s="9" t="s">
        <v>670</v>
      </c>
      <c r="D81" s="10">
        <v>1</v>
      </c>
      <c r="E81" s="10" t="s">
        <v>99</v>
      </c>
      <c r="F81" s="96">
        <v>3250000</v>
      </c>
      <c r="G81" s="10">
        <v>1</v>
      </c>
      <c r="H81" s="10" t="s">
        <v>99</v>
      </c>
      <c r="I81" s="96">
        <v>3250000</v>
      </c>
      <c r="J81" s="142">
        <f t="shared" si="1"/>
        <v>1</v>
      </c>
      <c r="K81" s="80"/>
      <c r="L81" s="80"/>
      <c r="M81" s="80">
        <f t="shared" si="6"/>
        <v>3250000</v>
      </c>
      <c r="N81" s="77"/>
    </row>
    <row r="82" spans="1:15" x14ac:dyDescent="0.25">
      <c r="A82" s="95" t="s">
        <v>302</v>
      </c>
      <c r="B82" s="9" t="s">
        <v>81</v>
      </c>
      <c r="C82" s="77" t="s">
        <v>671</v>
      </c>
      <c r="D82" s="10">
        <v>1</v>
      </c>
      <c r="E82" s="10" t="s">
        <v>99</v>
      </c>
      <c r="F82" s="96">
        <v>5257500</v>
      </c>
      <c r="G82" s="10">
        <v>1</v>
      </c>
      <c r="H82" s="10" t="s">
        <v>99</v>
      </c>
      <c r="I82" s="96">
        <v>5257500</v>
      </c>
      <c r="J82" s="142">
        <f t="shared" si="1"/>
        <v>1</v>
      </c>
      <c r="K82" s="80"/>
      <c r="L82" s="80"/>
      <c r="M82" s="80">
        <f t="shared" si="6"/>
        <v>5257500</v>
      </c>
      <c r="N82" s="77"/>
    </row>
    <row r="83" spans="1:15" s="94" customFormat="1" x14ac:dyDescent="0.25">
      <c r="A83" s="82" t="s">
        <v>303</v>
      </c>
      <c r="B83" s="83" t="s">
        <v>84</v>
      </c>
      <c r="C83" s="83"/>
      <c r="D83" s="84"/>
      <c r="E83" s="84"/>
      <c r="F83" s="85">
        <f>SUM(F84:F88)</f>
        <v>25045000</v>
      </c>
      <c r="G83" s="111"/>
      <c r="H83" s="84"/>
      <c r="I83" s="112">
        <f>SUM(I84:I88)</f>
        <v>25045000</v>
      </c>
      <c r="J83" s="141">
        <f t="shared" si="1"/>
        <v>1</v>
      </c>
      <c r="K83" s="85">
        <f>SUM(K84:K88)</f>
        <v>16495000</v>
      </c>
      <c r="L83" s="85">
        <f>SUM(L84:L88)</f>
        <v>0</v>
      </c>
      <c r="M83" s="85">
        <f>SUM(M84:M88)</f>
        <v>8550000</v>
      </c>
      <c r="N83" s="83"/>
    </row>
    <row r="84" spans="1:15" x14ac:dyDescent="0.25">
      <c r="A84" s="95" t="s">
        <v>672</v>
      </c>
      <c r="B84" s="9" t="s">
        <v>673</v>
      </c>
      <c r="C84" s="107" t="s">
        <v>674</v>
      </c>
      <c r="D84" s="10">
        <v>1</v>
      </c>
      <c r="E84" s="10" t="s">
        <v>99</v>
      </c>
      <c r="F84" s="96">
        <v>3400000</v>
      </c>
      <c r="G84" s="10">
        <v>1</v>
      </c>
      <c r="H84" s="10" t="s">
        <v>99</v>
      </c>
      <c r="I84" s="96">
        <v>3400000</v>
      </c>
      <c r="J84" s="142">
        <f t="shared" si="1"/>
        <v>1</v>
      </c>
      <c r="K84" s="80">
        <f>F84</f>
        <v>3400000</v>
      </c>
      <c r="L84" s="80"/>
      <c r="M84" s="80">
        <f t="shared" ref="M84" si="7">I84-K84-L84</f>
        <v>0</v>
      </c>
      <c r="N84" s="77"/>
    </row>
    <row r="85" spans="1:15" x14ac:dyDescent="0.25">
      <c r="A85" s="95" t="s">
        <v>304</v>
      </c>
      <c r="B85" s="9" t="s">
        <v>675</v>
      </c>
      <c r="C85" s="107" t="s">
        <v>676</v>
      </c>
      <c r="D85" s="10">
        <v>1</v>
      </c>
      <c r="E85" s="10" t="s">
        <v>99</v>
      </c>
      <c r="F85" s="96">
        <v>13500000</v>
      </c>
      <c r="G85" s="10">
        <v>1</v>
      </c>
      <c r="H85" s="10" t="s">
        <v>99</v>
      </c>
      <c r="I85" s="96">
        <v>13500000</v>
      </c>
      <c r="J85" s="142">
        <f t="shared" si="1"/>
        <v>1</v>
      </c>
      <c r="K85" s="80">
        <v>5550000</v>
      </c>
      <c r="L85" s="80"/>
      <c r="M85" s="80">
        <f>I85-K85-L85</f>
        <v>7950000</v>
      </c>
      <c r="N85" s="77"/>
    </row>
    <row r="86" spans="1:15" x14ac:dyDescent="0.25">
      <c r="A86" s="95" t="s">
        <v>305</v>
      </c>
      <c r="B86" s="9" t="s">
        <v>677</v>
      </c>
      <c r="C86" s="107" t="s">
        <v>678</v>
      </c>
      <c r="D86" s="10">
        <v>1</v>
      </c>
      <c r="E86" s="10" t="s">
        <v>99</v>
      </c>
      <c r="F86" s="96">
        <v>6150000</v>
      </c>
      <c r="G86" s="10">
        <v>1</v>
      </c>
      <c r="H86" s="10" t="s">
        <v>99</v>
      </c>
      <c r="I86" s="98">
        <v>6150000</v>
      </c>
      <c r="J86" s="142">
        <f t="shared" si="1"/>
        <v>1</v>
      </c>
      <c r="K86" s="80">
        <v>5550000</v>
      </c>
      <c r="L86" s="80"/>
      <c r="M86" s="80">
        <f t="shared" ref="M86:M88" si="8">I86-K86-L86</f>
        <v>600000</v>
      </c>
      <c r="N86" s="77"/>
    </row>
    <row r="87" spans="1:15" x14ac:dyDescent="0.25">
      <c r="A87" s="95" t="s">
        <v>679</v>
      </c>
      <c r="B87" s="9" t="s">
        <v>680</v>
      </c>
      <c r="C87" s="107" t="s">
        <v>681</v>
      </c>
      <c r="D87" s="10">
        <v>0</v>
      </c>
      <c r="E87" s="10" t="s">
        <v>99</v>
      </c>
      <c r="F87" s="96">
        <v>0</v>
      </c>
      <c r="G87" s="10">
        <v>0</v>
      </c>
      <c r="H87" s="10" t="s">
        <v>99</v>
      </c>
      <c r="I87" s="96">
        <v>0</v>
      </c>
      <c r="J87" s="142" t="e">
        <f t="shared" si="1"/>
        <v>#DIV/0!</v>
      </c>
      <c r="K87" s="80">
        <f t="shared" ref="K87:K88" si="9">F87</f>
        <v>0</v>
      </c>
      <c r="L87" s="80"/>
      <c r="M87" s="80">
        <f t="shared" si="8"/>
        <v>0</v>
      </c>
      <c r="N87" s="77"/>
    </row>
    <row r="88" spans="1:15" x14ac:dyDescent="0.25">
      <c r="A88" s="95" t="s">
        <v>682</v>
      </c>
      <c r="B88" s="9" t="s">
        <v>683</v>
      </c>
      <c r="C88" s="107" t="s">
        <v>684</v>
      </c>
      <c r="D88" s="10">
        <v>1</v>
      </c>
      <c r="E88" s="10" t="s">
        <v>99</v>
      </c>
      <c r="F88" s="96">
        <v>1995000</v>
      </c>
      <c r="G88" s="10">
        <v>1</v>
      </c>
      <c r="H88" s="10" t="s">
        <v>99</v>
      </c>
      <c r="I88" s="98">
        <v>1995000</v>
      </c>
      <c r="J88" s="142">
        <f t="shared" ref="J88:J98" si="10">I88/F88*100%</f>
        <v>1</v>
      </c>
      <c r="K88" s="80">
        <f t="shared" si="9"/>
        <v>1995000</v>
      </c>
      <c r="L88" s="80"/>
      <c r="M88" s="80">
        <f t="shared" si="8"/>
        <v>0</v>
      </c>
      <c r="N88" s="77"/>
    </row>
    <row r="89" spans="1:15" x14ac:dyDescent="0.25">
      <c r="A89" s="76"/>
      <c r="B89" s="77"/>
      <c r="C89" s="77"/>
      <c r="D89" s="78"/>
      <c r="E89" s="78"/>
      <c r="F89" s="79"/>
      <c r="G89" s="101"/>
      <c r="H89" s="78"/>
      <c r="I89" s="98"/>
      <c r="J89" s="142"/>
      <c r="K89" s="80"/>
      <c r="L89" s="80"/>
      <c r="M89" s="80"/>
      <c r="N89" s="77"/>
    </row>
    <row r="90" spans="1:15" s="94" customFormat="1" x14ac:dyDescent="0.25">
      <c r="A90" s="113" t="s">
        <v>306</v>
      </c>
      <c r="B90" s="83" t="s">
        <v>307</v>
      </c>
      <c r="C90" s="83"/>
      <c r="D90" s="84"/>
      <c r="E90" s="84"/>
      <c r="F90" s="85">
        <f>F91</f>
        <v>1125000</v>
      </c>
      <c r="G90" s="111"/>
      <c r="H90" s="84"/>
      <c r="I90" s="112">
        <f t="shared" ref="I90:M90" si="11">I91</f>
        <v>0</v>
      </c>
      <c r="J90" s="141">
        <f t="shared" si="10"/>
        <v>0</v>
      </c>
      <c r="K90" s="85">
        <f t="shared" si="11"/>
        <v>0</v>
      </c>
      <c r="L90" s="85">
        <f t="shared" si="11"/>
        <v>0</v>
      </c>
      <c r="M90" s="85">
        <f t="shared" si="11"/>
        <v>0</v>
      </c>
      <c r="N90" s="114"/>
    </row>
    <row r="91" spans="1:15" x14ac:dyDescent="0.25">
      <c r="A91" s="95" t="s">
        <v>685</v>
      </c>
      <c r="B91" s="9" t="s">
        <v>686</v>
      </c>
      <c r="C91" s="77" t="s">
        <v>687</v>
      </c>
      <c r="D91" s="78">
        <v>1</v>
      </c>
      <c r="E91" s="78" t="s">
        <v>99</v>
      </c>
      <c r="F91" s="96">
        <v>1125000</v>
      </c>
      <c r="G91" s="101">
        <v>0</v>
      </c>
      <c r="H91" s="78" t="s">
        <v>99</v>
      </c>
      <c r="I91" s="98"/>
      <c r="J91" s="142">
        <f t="shared" si="10"/>
        <v>0</v>
      </c>
      <c r="K91" s="80"/>
      <c r="L91" s="80"/>
      <c r="M91" s="80">
        <f>I91-K91-L91</f>
        <v>0</v>
      </c>
      <c r="N91" s="77"/>
    </row>
    <row r="92" spans="1:15" s="122" customFormat="1" x14ac:dyDescent="0.25">
      <c r="A92" s="115"/>
      <c r="B92" s="116"/>
      <c r="C92" s="116"/>
      <c r="D92" s="117"/>
      <c r="E92" s="117"/>
      <c r="F92" s="118"/>
      <c r="G92" s="119"/>
      <c r="H92" s="117"/>
      <c r="I92" s="120"/>
      <c r="J92" s="142"/>
      <c r="K92" s="121"/>
      <c r="L92" s="121"/>
      <c r="M92" s="121"/>
      <c r="N92" s="116"/>
    </row>
    <row r="93" spans="1:15" s="130" customFormat="1" x14ac:dyDescent="0.25">
      <c r="A93" s="123"/>
      <c r="B93" s="124" t="s">
        <v>13</v>
      </c>
      <c r="C93" s="125"/>
      <c r="D93" s="126"/>
      <c r="E93" s="126"/>
      <c r="F93" s="127">
        <f>F22+F55+F72+F83+F90</f>
        <v>1801820154</v>
      </c>
      <c r="G93" s="128"/>
      <c r="H93" s="126"/>
      <c r="I93" s="129">
        <f>I22+I55+I72+I83+I90</f>
        <v>1727542842</v>
      </c>
      <c r="J93" s="141">
        <f t="shared" si="10"/>
        <v>0.95877651172060319</v>
      </c>
      <c r="K93" s="127">
        <f>K22+K55+K72+K83+K90</f>
        <v>762289200</v>
      </c>
      <c r="L93" s="127">
        <f>L22+L55+L72+L83+L90</f>
        <v>652855391</v>
      </c>
      <c r="M93" s="127">
        <f>M22+M55+M72+M83+M90</f>
        <v>312398251</v>
      </c>
      <c r="N93" s="127"/>
      <c r="O93" s="238">
        <f>I93-K93-L93-M93</f>
        <v>0</v>
      </c>
    </row>
    <row r="94" spans="1:15" s="122" customFormat="1" x14ac:dyDescent="0.25">
      <c r="A94" s="115"/>
      <c r="B94" s="116"/>
      <c r="C94" s="116"/>
      <c r="D94" s="117"/>
      <c r="E94" s="117"/>
      <c r="F94" s="118"/>
      <c r="G94" s="119"/>
      <c r="H94" s="117"/>
      <c r="I94" s="120"/>
      <c r="J94" s="142"/>
      <c r="K94" s="121"/>
      <c r="L94" s="121"/>
      <c r="M94" s="121"/>
      <c r="N94" s="116"/>
    </row>
    <row r="95" spans="1:15" s="130" customFormat="1" x14ac:dyDescent="0.25">
      <c r="A95" s="123" t="s">
        <v>87</v>
      </c>
      <c r="B95" s="125" t="s">
        <v>5</v>
      </c>
      <c r="C95" s="125"/>
      <c r="D95" s="126"/>
      <c r="E95" s="126"/>
      <c r="F95" s="127">
        <f>F96</f>
        <v>85000000</v>
      </c>
      <c r="G95" s="128"/>
      <c r="H95" s="126"/>
      <c r="I95" s="129">
        <f t="shared" ref="I95:M95" si="12">I96</f>
        <v>85000000</v>
      </c>
      <c r="J95" s="141">
        <f t="shared" si="10"/>
        <v>1</v>
      </c>
      <c r="K95" s="127">
        <f t="shared" si="12"/>
        <v>85000000</v>
      </c>
      <c r="L95" s="127">
        <f>L96</f>
        <v>0</v>
      </c>
      <c r="M95" s="127">
        <f t="shared" si="12"/>
        <v>0</v>
      </c>
      <c r="N95" s="127"/>
    </row>
    <row r="96" spans="1:15" s="122" customFormat="1" x14ac:dyDescent="0.25">
      <c r="A96" s="115" t="s">
        <v>308</v>
      </c>
      <c r="B96" s="131" t="s">
        <v>688</v>
      </c>
      <c r="C96" s="107" t="s">
        <v>689</v>
      </c>
      <c r="D96" s="117">
        <v>1</v>
      </c>
      <c r="E96" s="117" t="s">
        <v>99</v>
      </c>
      <c r="F96" s="132">
        <v>85000000</v>
      </c>
      <c r="G96" s="119">
        <v>1</v>
      </c>
      <c r="H96" s="117" t="s">
        <v>99</v>
      </c>
      <c r="I96" s="132">
        <v>85000000</v>
      </c>
      <c r="J96" s="142">
        <f t="shared" si="10"/>
        <v>1</v>
      </c>
      <c r="K96" s="121">
        <f>F96</f>
        <v>85000000</v>
      </c>
      <c r="L96" s="121"/>
      <c r="M96" s="121"/>
      <c r="N96" s="116"/>
    </row>
    <row r="97" spans="1:14" s="130" customFormat="1" x14ac:dyDescent="0.25">
      <c r="A97" s="123"/>
      <c r="B97" s="125"/>
      <c r="C97" s="125"/>
      <c r="D97" s="125"/>
      <c r="E97" s="125"/>
      <c r="F97" s="127"/>
      <c r="G97" s="127"/>
      <c r="H97" s="127"/>
      <c r="I97" s="127"/>
      <c r="J97" s="142"/>
      <c r="K97" s="127"/>
      <c r="L97" s="127"/>
      <c r="M97" s="127"/>
      <c r="N97" s="127"/>
    </row>
    <row r="98" spans="1:14" s="130" customFormat="1" x14ac:dyDescent="0.25">
      <c r="A98" s="123"/>
      <c r="B98" s="126" t="s">
        <v>98</v>
      </c>
      <c r="C98" s="125"/>
      <c r="D98" s="125"/>
      <c r="E98" s="125"/>
      <c r="F98" s="127">
        <f>F93+F95</f>
        <v>1886820154</v>
      </c>
      <c r="G98" s="127"/>
      <c r="H98" s="127"/>
      <c r="I98" s="127">
        <f t="shared" ref="I98:M98" si="13">I93+I95</f>
        <v>1812542842</v>
      </c>
      <c r="J98" s="141">
        <f t="shared" si="10"/>
        <v>0.96063360260248731</v>
      </c>
      <c r="K98" s="127">
        <f t="shared" si="13"/>
        <v>847289200</v>
      </c>
      <c r="L98" s="127">
        <f t="shared" si="13"/>
        <v>652855391</v>
      </c>
      <c r="M98" s="127">
        <f t="shared" si="13"/>
        <v>312398251</v>
      </c>
      <c r="N98" s="125"/>
    </row>
    <row r="99" spans="1:14" x14ac:dyDescent="0.25">
      <c r="A99" s="133"/>
      <c r="B99" s="20"/>
      <c r="C99" s="20"/>
      <c r="D99" s="20"/>
      <c r="E99" s="20"/>
      <c r="F99" s="135"/>
      <c r="G99" s="135"/>
      <c r="H99" s="135"/>
      <c r="K99" s="278" t="s">
        <v>690</v>
      </c>
      <c r="L99" s="278"/>
      <c r="M99" s="278"/>
      <c r="N99" s="278"/>
    </row>
    <row r="100" spans="1:14" x14ac:dyDescent="0.25">
      <c r="A100" s="133"/>
      <c r="C100" s="224"/>
      <c r="D100" s="224"/>
      <c r="E100" s="224"/>
      <c r="F100" s="135"/>
      <c r="G100" s="135"/>
      <c r="H100" s="135"/>
      <c r="K100" s="279" t="s">
        <v>691</v>
      </c>
      <c r="L100" s="279"/>
      <c r="M100" s="279"/>
      <c r="N100" s="279"/>
    </row>
    <row r="101" spans="1:14" x14ac:dyDescent="0.25">
      <c r="A101" s="133"/>
      <c r="C101" s="224"/>
      <c r="D101" s="224"/>
      <c r="E101" s="224"/>
      <c r="F101" s="135"/>
      <c r="G101" s="135"/>
      <c r="H101" s="135"/>
      <c r="K101" s="224"/>
      <c r="L101" s="224"/>
      <c r="M101" s="224"/>
      <c r="N101" s="224"/>
    </row>
    <row r="102" spans="1:14" x14ac:dyDescent="0.25">
      <c r="A102" s="133"/>
      <c r="C102" s="224"/>
      <c r="D102" s="224"/>
      <c r="E102" s="224"/>
      <c r="F102" s="135"/>
      <c r="G102" s="135"/>
      <c r="H102" s="135"/>
      <c r="K102" s="224"/>
      <c r="L102" s="224"/>
      <c r="M102" s="224"/>
      <c r="N102" s="224"/>
    </row>
    <row r="103" spans="1:14" x14ac:dyDescent="0.25">
      <c r="A103" s="133"/>
      <c r="C103" s="20"/>
      <c r="D103" s="20"/>
      <c r="E103" s="20"/>
      <c r="F103" s="135"/>
      <c r="G103" s="135"/>
      <c r="H103" s="135"/>
      <c r="K103" s="20"/>
      <c r="L103" s="136"/>
      <c r="M103" s="136"/>
      <c r="N103" s="20"/>
    </row>
    <row r="104" spans="1:14" x14ac:dyDescent="0.25">
      <c r="A104" s="133"/>
      <c r="C104" s="20"/>
      <c r="D104" s="20"/>
      <c r="E104" s="20"/>
      <c r="F104" s="135"/>
      <c r="G104" s="135"/>
      <c r="H104" s="135"/>
      <c r="K104" s="20"/>
      <c r="L104" s="136"/>
      <c r="M104" s="136"/>
      <c r="N104" s="20"/>
    </row>
    <row r="105" spans="1:14" x14ac:dyDescent="0.25">
      <c r="A105" s="133"/>
      <c r="C105" s="20"/>
      <c r="D105" s="20"/>
      <c r="E105" s="20"/>
      <c r="F105" s="135"/>
      <c r="G105" s="135"/>
      <c r="H105" s="135"/>
      <c r="K105" s="20"/>
      <c r="L105" s="136"/>
      <c r="M105" s="136"/>
      <c r="N105" s="20"/>
    </row>
    <row r="106" spans="1:14" x14ac:dyDescent="0.25">
      <c r="A106" s="133"/>
      <c r="C106" s="20"/>
      <c r="D106" s="20"/>
      <c r="E106" s="20"/>
      <c r="F106" s="135"/>
      <c r="G106" s="135"/>
      <c r="H106" s="135"/>
      <c r="K106" s="20"/>
      <c r="L106" s="136"/>
      <c r="M106" s="136"/>
      <c r="N106" s="20"/>
    </row>
    <row r="107" spans="1:14" x14ac:dyDescent="0.25">
      <c r="A107" s="137"/>
      <c r="C107" s="222"/>
      <c r="D107" s="222"/>
      <c r="E107" s="222"/>
      <c r="F107" s="135"/>
      <c r="G107" s="135"/>
      <c r="H107" s="135"/>
      <c r="K107" s="263" t="s">
        <v>692</v>
      </c>
      <c r="L107" s="263"/>
      <c r="M107" s="263"/>
      <c r="N107" s="263"/>
    </row>
    <row r="108" spans="1:14" x14ac:dyDescent="0.25">
      <c r="I108" s="280"/>
      <c r="J108" s="280"/>
      <c r="K108" s="280"/>
      <c r="L108" s="223"/>
      <c r="M108" s="223"/>
    </row>
    <row r="109" spans="1:14" x14ac:dyDescent="0.25">
      <c r="I109" s="136"/>
      <c r="J109" s="136"/>
      <c r="K109" s="136"/>
      <c r="L109" s="136"/>
      <c r="M109" s="136"/>
    </row>
    <row r="110" spans="1:14" x14ac:dyDescent="0.25">
      <c r="I110" s="136"/>
      <c r="J110" s="136"/>
      <c r="K110" s="136"/>
      <c r="L110" s="136"/>
      <c r="M110" s="136"/>
    </row>
    <row r="111" spans="1:14" x14ac:dyDescent="0.25">
      <c r="F111" s="81"/>
      <c r="G111" s="81"/>
      <c r="H111" s="81"/>
      <c r="I111" s="136"/>
      <c r="J111" s="136"/>
      <c r="K111" s="136"/>
      <c r="L111" s="136"/>
      <c r="M111" s="136"/>
    </row>
    <row r="112" spans="1:14" x14ac:dyDescent="0.25">
      <c r="F112" s="81"/>
      <c r="G112" s="81"/>
      <c r="H112" s="81"/>
      <c r="I112" s="281"/>
      <c r="J112" s="281"/>
      <c r="K112" s="281"/>
      <c r="L112" s="222"/>
      <c r="M112" s="222"/>
    </row>
    <row r="113" spans="1:8" x14ac:dyDescent="0.25">
      <c r="A113" s="81"/>
      <c r="F113" s="81"/>
      <c r="G113" s="81"/>
      <c r="H113" s="81"/>
    </row>
    <row r="114" spans="1:8" x14ac:dyDescent="0.25">
      <c r="A114" s="81"/>
      <c r="F114" s="81"/>
      <c r="G114" s="81"/>
      <c r="H114" s="81"/>
    </row>
    <row r="115" spans="1:8" x14ac:dyDescent="0.25">
      <c r="A115" s="81"/>
      <c r="F115" s="81"/>
      <c r="G115" s="81"/>
      <c r="H115" s="81"/>
    </row>
    <row r="116" spans="1:8" x14ac:dyDescent="0.25">
      <c r="A116" s="81"/>
      <c r="F116" s="81"/>
      <c r="G116" s="81"/>
      <c r="H116" s="81"/>
    </row>
    <row r="117" spans="1:8" x14ac:dyDescent="0.25">
      <c r="A117" s="81"/>
      <c r="F117" s="81"/>
      <c r="G117" s="81"/>
      <c r="H117" s="81"/>
    </row>
    <row r="118" spans="1:8" x14ac:dyDescent="0.25">
      <c r="A118" s="81"/>
      <c r="F118" s="81"/>
      <c r="G118" s="81"/>
      <c r="H118" s="81"/>
    </row>
    <row r="119" spans="1:8" x14ac:dyDescent="0.25">
      <c r="A119" s="81"/>
      <c r="F119" s="81"/>
      <c r="G119" s="81"/>
      <c r="H119" s="81"/>
    </row>
    <row r="120" spans="1:8" x14ac:dyDescent="0.25">
      <c r="A120" s="81"/>
      <c r="F120" s="81"/>
      <c r="G120" s="81"/>
      <c r="H120" s="81"/>
    </row>
    <row r="121" spans="1:8" x14ac:dyDescent="0.25">
      <c r="A121" s="81"/>
      <c r="F121" s="81"/>
      <c r="G121" s="81"/>
      <c r="H121" s="81"/>
    </row>
    <row r="122" spans="1:8" x14ac:dyDescent="0.25">
      <c r="A122" s="81"/>
      <c r="F122" s="81"/>
      <c r="G122" s="81"/>
      <c r="H122" s="81"/>
    </row>
    <row r="123" spans="1:8" x14ac:dyDescent="0.25">
      <c r="A123" s="81"/>
      <c r="F123" s="81"/>
      <c r="G123" s="81"/>
      <c r="H123" s="81"/>
    </row>
    <row r="124" spans="1:8" x14ac:dyDescent="0.25">
      <c r="A124" s="81"/>
      <c r="F124" s="81"/>
      <c r="G124" s="81"/>
      <c r="H124" s="81"/>
    </row>
    <row r="125" spans="1:8" x14ac:dyDescent="0.25">
      <c r="A125" s="81"/>
      <c r="F125" s="81"/>
      <c r="G125" s="81"/>
      <c r="H125" s="81"/>
    </row>
    <row r="126" spans="1:8" x14ac:dyDescent="0.25">
      <c r="A126" s="81"/>
      <c r="F126" s="81"/>
      <c r="G126" s="81"/>
      <c r="H126" s="81"/>
    </row>
    <row r="127" spans="1:8" x14ac:dyDescent="0.25">
      <c r="A127" s="81"/>
      <c r="F127" s="81"/>
      <c r="G127" s="81"/>
      <c r="H127" s="81"/>
    </row>
    <row r="128" spans="1:8" x14ac:dyDescent="0.25">
      <c r="A128" s="81"/>
      <c r="F128" s="81"/>
      <c r="G128" s="81"/>
      <c r="H128" s="81"/>
    </row>
    <row r="129" spans="1:8" x14ac:dyDescent="0.25">
      <c r="A129" s="81"/>
      <c r="F129" s="81"/>
      <c r="G129" s="81"/>
      <c r="H129" s="81"/>
    </row>
    <row r="130" spans="1:8" x14ac:dyDescent="0.25">
      <c r="A130" s="81"/>
      <c r="F130" s="81"/>
      <c r="G130" s="81"/>
      <c r="H130" s="81"/>
    </row>
    <row r="131" spans="1:8" x14ac:dyDescent="0.25">
      <c r="A131" s="81"/>
      <c r="F131" s="81"/>
      <c r="G131" s="81"/>
      <c r="H131" s="81"/>
    </row>
    <row r="132" spans="1:8" x14ac:dyDescent="0.25">
      <c r="A132" s="81"/>
      <c r="F132" s="81"/>
      <c r="G132" s="81"/>
      <c r="H132" s="81"/>
    </row>
    <row r="133" spans="1:8" x14ac:dyDescent="0.25">
      <c r="A133" s="81"/>
      <c r="F133" s="81"/>
      <c r="G133" s="81"/>
      <c r="H133" s="81"/>
    </row>
    <row r="134" spans="1:8" x14ac:dyDescent="0.25">
      <c r="A134" s="81"/>
      <c r="F134" s="81"/>
      <c r="G134" s="81"/>
      <c r="H134" s="81"/>
    </row>
  </sheetData>
  <mergeCells count="26">
    <mergeCell ref="K99:N99"/>
    <mergeCell ref="K100:N100"/>
    <mergeCell ref="K107:N107"/>
    <mergeCell ref="I108:K108"/>
    <mergeCell ref="I112:K112"/>
    <mergeCell ref="K15:K17"/>
    <mergeCell ref="L15:L17"/>
    <mergeCell ref="M15:M17"/>
    <mergeCell ref="N15:N17"/>
    <mergeCell ref="I16:I17"/>
    <mergeCell ref="A7:N7"/>
    <mergeCell ref="A8:N8"/>
    <mergeCell ref="A9:N9"/>
    <mergeCell ref="A14:A17"/>
    <mergeCell ref="B14:B17"/>
    <mergeCell ref="C14:C17"/>
    <mergeCell ref="D14:J14"/>
    <mergeCell ref="K14:N14"/>
    <mergeCell ref="D15:F15"/>
    <mergeCell ref="G15:J15"/>
    <mergeCell ref="D16:D17"/>
    <mergeCell ref="E16:E17"/>
    <mergeCell ref="F16:F17"/>
    <mergeCell ref="G16:G17"/>
    <mergeCell ref="H16:H17"/>
    <mergeCell ref="J16:J17"/>
  </mergeCells>
  <pageMargins left="7.874015748031496E-2" right="7.874015748031496E-2" top="0.78740157480314965" bottom="0.39370078740157483" header="0.31496062992125984" footer="0.31496062992125984"/>
  <pageSetup paperSize="5" scale="54"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1"/>
  <sheetViews>
    <sheetView zoomScale="90" zoomScaleNormal="90" workbookViewId="0">
      <selection activeCell="H14" sqref="H14"/>
    </sheetView>
  </sheetViews>
  <sheetFormatPr defaultRowHeight="15" x14ac:dyDescent="0.25"/>
  <cols>
    <col min="1" max="1" width="13.140625" style="7" customWidth="1"/>
    <col min="2" max="2" width="37.42578125" style="7" customWidth="1"/>
    <col min="3" max="3" width="12.5703125" style="50" customWidth="1"/>
    <col min="4" max="4" width="20.85546875" style="50" customWidth="1"/>
    <col min="5" max="5" width="10.7109375" style="50" customWidth="1"/>
    <col min="6" max="6" width="13" style="50" customWidth="1"/>
    <col min="7" max="7" width="23.7109375" style="50" customWidth="1"/>
    <col min="8" max="8" width="27.7109375" style="50" customWidth="1"/>
    <col min="9" max="10" width="18.5703125" style="7" customWidth="1"/>
    <col min="11" max="16384" width="9.140625" style="7"/>
  </cols>
  <sheetData>
    <row r="1" spans="1:8" x14ac:dyDescent="0.25">
      <c r="E1" s="18" t="s">
        <v>147</v>
      </c>
      <c r="F1" s="7"/>
    </row>
    <row r="2" spans="1:8" x14ac:dyDescent="0.25">
      <c r="E2" s="18" t="s">
        <v>526</v>
      </c>
      <c r="F2" s="7"/>
    </row>
    <row r="3" spans="1:8" x14ac:dyDescent="0.25">
      <c r="E3" s="18" t="s">
        <v>85</v>
      </c>
      <c r="F3" s="7"/>
    </row>
    <row r="4" spans="1:8" x14ac:dyDescent="0.25">
      <c r="E4" s="18" t="s">
        <v>102</v>
      </c>
      <c r="F4" s="7"/>
    </row>
    <row r="5" spans="1:8" x14ac:dyDescent="0.25">
      <c r="A5" s="18"/>
      <c r="E5" s="18" t="s">
        <v>103</v>
      </c>
      <c r="F5" s="7"/>
    </row>
    <row r="6" spans="1:8" x14ac:dyDescent="0.25">
      <c r="A6" s="19"/>
      <c r="E6" s="18" t="s">
        <v>211</v>
      </c>
      <c r="F6" s="7"/>
    </row>
    <row r="7" spans="1:8" x14ac:dyDescent="0.25">
      <c r="A7" s="19"/>
      <c r="F7" s="52"/>
    </row>
    <row r="8" spans="1:8" s="8" customFormat="1" x14ac:dyDescent="0.25">
      <c r="A8" s="283" t="s">
        <v>161</v>
      </c>
      <c r="B8" s="283"/>
      <c r="C8" s="283"/>
      <c r="D8" s="283"/>
      <c r="E8" s="283"/>
      <c r="F8" s="283"/>
      <c r="G8" s="283"/>
      <c r="H8" s="283"/>
    </row>
    <row r="9" spans="1:8" x14ac:dyDescent="0.25">
      <c r="A9" s="52"/>
    </row>
    <row r="10" spans="1:8" x14ac:dyDescent="0.25">
      <c r="A10" s="19" t="s">
        <v>148</v>
      </c>
      <c r="B10" s="19" t="s">
        <v>534</v>
      </c>
      <c r="C10" s="52"/>
      <c r="E10" s="50" t="s">
        <v>727</v>
      </c>
    </row>
    <row r="11" spans="1:8" ht="16.5" customHeight="1" x14ac:dyDescent="0.25">
      <c r="A11" s="19" t="s">
        <v>149</v>
      </c>
      <c r="B11" s="19" t="s">
        <v>162</v>
      </c>
      <c r="C11" s="52"/>
    </row>
    <row r="12" spans="1:8" ht="16.5" customHeight="1" x14ac:dyDescent="0.25">
      <c r="A12" s="19" t="s">
        <v>150</v>
      </c>
      <c r="B12" s="19" t="s">
        <v>163</v>
      </c>
      <c r="C12" s="52"/>
    </row>
    <row r="13" spans="1:8" x14ac:dyDescent="0.25">
      <c r="A13" s="19" t="s">
        <v>151</v>
      </c>
      <c r="B13" s="19" t="s">
        <v>164</v>
      </c>
      <c r="C13" s="52"/>
    </row>
    <row r="14" spans="1:8" x14ac:dyDescent="0.25">
      <c r="A14" s="19"/>
    </row>
    <row r="15" spans="1:8" s="8" customFormat="1" x14ac:dyDescent="0.25">
      <c r="A15" s="285" t="s">
        <v>152</v>
      </c>
      <c r="B15" s="285" t="s">
        <v>153</v>
      </c>
      <c r="C15" s="285" t="s">
        <v>154</v>
      </c>
      <c r="D15" s="285"/>
      <c r="E15" s="285"/>
      <c r="F15" s="285"/>
      <c r="G15" s="285" t="s">
        <v>9</v>
      </c>
      <c r="H15" s="285"/>
    </row>
    <row r="16" spans="1:8" s="8" customFormat="1" x14ac:dyDescent="0.25">
      <c r="A16" s="285"/>
      <c r="B16" s="285"/>
      <c r="C16" s="68" t="s">
        <v>155</v>
      </c>
      <c r="D16" s="68" t="s">
        <v>156</v>
      </c>
      <c r="E16" s="68" t="s">
        <v>157</v>
      </c>
      <c r="F16" s="68" t="s">
        <v>158</v>
      </c>
      <c r="G16" s="68" t="s">
        <v>159</v>
      </c>
      <c r="H16" s="68" t="s">
        <v>160</v>
      </c>
    </row>
    <row r="17" spans="1:9" x14ac:dyDescent="0.25">
      <c r="A17" s="53">
        <v>1</v>
      </c>
      <c r="B17" s="54" t="s">
        <v>165</v>
      </c>
      <c r="C17" s="53" t="s">
        <v>166</v>
      </c>
      <c r="D17" s="53" t="s">
        <v>525</v>
      </c>
      <c r="E17" s="53">
        <v>652</v>
      </c>
      <c r="F17" s="55" t="s">
        <v>171</v>
      </c>
      <c r="G17" s="55">
        <v>1304650000</v>
      </c>
      <c r="H17" s="53" t="s">
        <v>167</v>
      </c>
    </row>
    <row r="18" spans="1:9" x14ac:dyDescent="0.25">
      <c r="A18" s="53">
        <v>2</v>
      </c>
      <c r="B18" s="54" t="s">
        <v>168</v>
      </c>
      <c r="C18" s="53" t="s">
        <v>166</v>
      </c>
      <c r="D18" s="67" t="s">
        <v>525</v>
      </c>
      <c r="E18" s="53">
        <v>451</v>
      </c>
      <c r="F18" s="55" t="s">
        <v>171</v>
      </c>
      <c r="G18" s="55">
        <v>49610000</v>
      </c>
      <c r="H18" s="53" t="s">
        <v>167</v>
      </c>
    </row>
    <row r="19" spans="1:9" x14ac:dyDescent="0.25">
      <c r="A19" s="67">
        <v>3</v>
      </c>
      <c r="B19" s="54" t="s">
        <v>527</v>
      </c>
      <c r="C19" s="53" t="s">
        <v>528</v>
      </c>
      <c r="D19" s="67" t="s">
        <v>525</v>
      </c>
      <c r="E19" s="67">
        <v>5</v>
      </c>
      <c r="F19" s="55" t="s">
        <v>529</v>
      </c>
      <c r="G19" s="55">
        <v>709500</v>
      </c>
      <c r="H19" s="67" t="s">
        <v>533</v>
      </c>
    </row>
    <row r="20" spans="1:9" x14ac:dyDescent="0.25">
      <c r="A20" s="67">
        <v>4</v>
      </c>
      <c r="B20" s="54" t="s">
        <v>530</v>
      </c>
      <c r="C20" s="53" t="s">
        <v>169</v>
      </c>
      <c r="D20" s="67" t="s">
        <v>525</v>
      </c>
      <c r="E20" s="53">
        <v>4</v>
      </c>
      <c r="F20" s="55" t="s">
        <v>212</v>
      </c>
      <c r="G20" s="55">
        <v>60000000</v>
      </c>
      <c r="H20" s="67" t="s">
        <v>533</v>
      </c>
    </row>
    <row r="21" spans="1:9" ht="30" x14ac:dyDescent="0.25">
      <c r="A21" s="67">
        <v>5</v>
      </c>
      <c r="B21" s="179" t="s">
        <v>531</v>
      </c>
      <c r="C21" s="67" t="s">
        <v>169</v>
      </c>
      <c r="D21" s="67" t="s">
        <v>525</v>
      </c>
      <c r="E21" s="53">
        <v>1</v>
      </c>
      <c r="F21" s="55" t="s">
        <v>532</v>
      </c>
      <c r="G21" s="55">
        <v>300052600</v>
      </c>
      <c r="H21" s="53" t="s">
        <v>533</v>
      </c>
      <c r="I21" s="12"/>
    </row>
    <row r="22" spans="1:9" x14ac:dyDescent="0.25">
      <c r="A22" s="257" t="s">
        <v>170</v>
      </c>
      <c r="B22" s="258"/>
      <c r="C22" s="258"/>
      <c r="D22" s="258"/>
      <c r="E22" s="258"/>
      <c r="F22" s="284"/>
      <c r="G22" s="51">
        <f>SUM(G17:G21)</f>
        <v>1715022100</v>
      </c>
      <c r="H22" s="53"/>
    </row>
    <row r="23" spans="1:9" x14ac:dyDescent="0.25">
      <c r="A23" s="19"/>
    </row>
    <row r="24" spans="1:9" x14ac:dyDescent="0.25">
      <c r="G24" s="282" t="s">
        <v>696</v>
      </c>
      <c r="H24" s="282"/>
    </row>
    <row r="25" spans="1:9" x14ac:dyDescent="0.25">
      <c r="G25" s="282" t="s">
        <v>25</v>
      </c>
      <c r="H25" s="282"/>
    </row>
    <row r="26" spans="1:9" x14ac:dyDescent="0.25">
      <c r="G26" s="52"/>
    </row>
    <row r="27" spans="1:9" x14ac:dyDescent="0.25">
      <c r="C27" s="7"/>
      <c r="D27" s="7"/>
      <c r="E27" s="7"/>
      <c r="F27" s="7"/>
      <c r="G27" s="52"/>
    </row>
    <row r="28" spans="1:9" x14ac:dyDescent="0.25">
      <c r="C28" s="7"/>
      <c r="D28" s="7"/>
      <c r="E28" s="7"/>
      <c r="F28" s="7"/>
      <c r="G28" s="52"/>
    </row>
    <row r="29" spans="1:9" x14ac:dyDescent="0.25">
      <c r="C29" s="7"/>
      <c r="D29" s="7"/>
      <c r="E29" s="7"/>
      <c r="F29" s="7"/>
      <c r="G29" s="52"/>
    </row>
    <row r="30" spans="1:9" x14ac:dyDescent="0.25">
      <c r="C30" s="7"/>
      <c r="D30" s="7"/>
      <c r="E30" s="7"/>
      <c r="F30" s="7"/>
      <c r="G30" s="250" t="s">
        <v>535</v>
      </c>
      <c r="H30" s="250"/>
    </row>
    <row r="31" spans="1:9" x14ac:dyDescent="0.25">
      <c r="H31" s="166"/>
    </row>
  </sheetData>
  <mergeCells count="9">
    <mergeCell ref="G24:H24"/>
    <mergeCell ref="G25:H25"/>
    <mergeCell ref="G30:H30"/>
    <mergeCell ref="A8:H8"/>
    <mergeCell ref="A22:F22"/>
    <mergeCell ref="A15:A16"/>
    <mergeCell ref="B15:B16"/>
    <mergeCell ref="C15:F15"/>
    <mergeCell ref="G15:H15"/>
  </mergeCells>
  <pageMargins left="0.31496062992125984" right="7.874015748031496E-2" top="0.78740157480314965" bottom="0.19685039370078741" header="0.31496062992125984" footer="0.31496062992125984"/>
  <pageSetup paperSize="5"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6:H24"/>
  <sheetViews>
    <sheetView topLeftCell="A2" workbookViewId="0">
      <selection activeCell="H15" sqref="H15:H18"/>
    </sheetView>
  </sheetViews>
  <sheetFormatPr defaultRowHeight="15" x14ac:dyDescent="0.25"/>
  <cols>
    <col min="2" max="2" width="22.140625" customWidth="1"/>
    <col min="4" max="4" width="15.28515625" customWidth="1"/>
    <col min="5" max="5" width="15.28515625" style="172" bestFit="1" customWidth="1"/>
  </cols>
  <sheetData>
    <row r="6" spans="2:8" x14ac:dyDescent="0.25">
      <c r="B6" t="s">
        <v>431</v>
      </c>
    </row>
    <row r="7" spans="2:8" x14ac:dyDescent="0.25">
      <c r="B7" s="164" t="s">
        <v>198</v>
      </c>
      <c r="C7" s="165"/>
      <c r="E7" s="172">
        <v>350000000</v>
      </c>
      <c r="H7">
        <v>1</v>
      </c>
    </row>
    <row r="8" spans="2:8" x14ac:dyDescent="0.25">
      <c r="B8" s="164" t="s">
        <v>199</v>
      </c>
      <c r="C8" s="165"/>
      <c r="E8" s="172">
        <v>245000000</v>
      </c>
      <c r="H8">
        <v>3</v>
      </c>
    </row>
    <row r="9" spans="2:8" x14ac:dyDescent="0.25">
      <c r="B9" s="164" t="s">
        <v>200</v>
      </c>
      <c r="C9" s="165"/>
      <c r="E9" s="172">
        <v>150000000</v>
      </c>
      <c r="H9">
        <v>1</v>
      </c>
    </row>
    <row r="10" spans="2:8" x14ac:dyDescent="0.25">
      <c r="B10" s="171" t="s">
        <v>432</v>
      </c>
      <c r="D10">
        <v>2010</v>
      </c>
      <c r="E10" s="172">
        <v>70000000</v>
      </c>
      <c r="H10">
        <v>4</v>
      </c>
    </row>
    <row r="11" spans="2:8" x14ac:dyDescent="0.25">
      <c r="E11" s="172">
        <f>SUM(E6:E10)</f>
        <v>815000000</v>
      </c>
      <c r="H11">
        <f>SUM(H7:H10)</f>
        <v>9</v>
      </c>
    </row>
    <row r="12" spans="2:8" x14ac:dyDescent="0.25">
      <c r="B12">
        <v>2017</v>
      </c>
      <c r="E12" s="172">
        <v>815000000</v>
      </c>
    </row>
    <row r="13" spans="2:8" x14ac:dyDescent="0.25">
      <c r="E13" s="172">
        <f>E12-E11</f>
        <v>0</v>
      </c>
    </row>
    <row r="14" spans="2:8" x14ac:dyDescent="0.25">
      <c r="B14" t="s">
        <v>433</v>
      </c>
    </row>
    <row r="15" spans="2:8" x14ac:dyDescent="0.25">
      <c r="B15" t="s">
        <v>438</v>
      </c>
      <c r="E15" s="172">
        <v>120000000</v>
      </c>
      <c r="H15">
        <v>3</v>
      </c>
    </row>
    <row r="16" spans="2:8" x14ac:dyDescent="0.25">
      <c r="B16" t="s">
        <v>434</v>
      </c>
      <c r="E16" s="172">
        <f>34*6000000</f>
        <v>204000000</v>
      </c>
      <c r="H16">
        <v>34</v>
      </c>
    </row>
    <row r="17" spans="2:8" x14ac:dyDescent="0.25">
      <c r="B17" t="s">
        <v>436</v>
      </c>
      <c r="E17" s="172">
        <v>1172363600</v>
      </c>
      <c r="H17">
        <v>1</v>
      </c>
    </row>
    <row r="18" spans="2:8" x14ac:dyDescent="0.25">
      <c r="B18" t="s">
        <v>435</v>
      </c>
      <c r="E18" s="172">
        <f>12*20000000</f>
        <v>240000000</v>
      </c>
      <c r="H18">
        <v>12</v>
      </c>
    </row>
    <row r="19" spans="2:8" x14ac:dyDescent="0.25">
      <c r="B19" t="s">
        <v>437</v>
      </c>
      <c r="E19" s="172">
        <v>540000000</v>
      </c>
      <c r="H19">
        <v>3</v>
      </c>
    </row>
    <row r="20" spans="2:8" x14ac:dyDescent="0.25">
      <c r="E20" s="172">
        <f>SUM(E15:E19)</f>
        <v>2276363600</v>
      </c>
    </row>
    <row r="22" spans="2:8" x14ac:dyDescent="0.25">
      <c r="E22" s="172">
        <v>2276363600</v>
      </c>
      <c r="H22">
        <f>SUM(H15:H19)</f>
        <v>53</v>
      </c>
    </row>
    <row r="23" spans="2:8" x14ac:dyDescent="0.25">
      <c r="E23" s="172">
        <f>E22-E20</f>
        <v>0</v>
      </c>
      <c r="H23">
        <v>53</v>
      </c>
    </row>
    <row r="24" spans="2:8" x14ac:dyDescent="0.25">
      <c r="H24">
        <f>H23-H22</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Realisasi</vt:lpstr>
      <vt:lpstr>CALK</vt:lpstr>
      <vt:lpstr>Rincian Aset</vt:lpstr>
      <vt:lpstr>Lampiran II</vt:lpstr>
      <vt:lpstr>Lampiran III</vt:lpstr>
      <vt:lpstr>Sheet1</vt:lpstr>
      <vt:lpstr>'Lampiran II'!Print_Area</vt:lpstr>
      <vt:lpstr>'Lampiran III'!Print_Area</vt:lpstr>
      <vt:lpstr>Realisasi!Print_Area</vt:lpstr>
      <vt:lpstr>'Rincian Aset'!Print_Area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Riona Caroline</dc:creator>
  <cp:lastModifiedBy>ACER</cp:lastModifiedBy>
  <cp:lastPrinted>2020-04-01T03:10:49Z</cp:lastPrinted>
  <dcterms:created xsi:type="dcterms:W3CDTF">2019-01-08T14:58:10Z</dcterms:created>
  <dcterms:modified xsi:type="dcterms:W3CDTF">2020-04-01T06:08:37Z</dcterms:modified>
</cp:coreProperties>
</file>